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tabRatio="904" activeTab="0"/>
  </bookViews>
  <sheets>
    <sheet name="Spielbericht" sheetId="1" r:id="rId1"/>
    <sheet name="Tabelle" sheetId="2" r:id="rId2"/>
    <sheet name="Rangliste alle" sheetId="3" r:id="rId3"/>
    <sheet name="Rangliste Herren" sheetId="4" r:id="rId4"/>
  </sheets>
  <definedNames/>
  <calcPr fullCalcOnLoad="1"/>
</workbook>
</file>

<file path=xl/sharedStrings.xml><?xml version="1.0" encoding="utf-8"?>
<sst xmlns="http://schemas.openxmlformats.org/spreadsheetml/2006/main" count="294" uniqueCount="108">
  <si>
    <t>Tabelle</t>
  </si>
  <si>
    <t>1.Durchgang</t>
  </si>
  <si>
    <t>2.Durchgang</t>
  </si>
  <si>
    <t>3.Durchgang</t>
  </si>
  <si>
    <t>4.Durchgang</t>
  </si>
  <si>
    <t>5.Durchgang</t>
  </si>
  <si>
    <t>6.Durchgang</t>
  </si>
  <si>
    <t>7.Durchgang</t>
  </si>
  <si>
    <t>BSG/SG</t>
  </si>
  <si>
    <t>Holz</t>
  </si>
  <si>
    <t>Pkt.</t>
  </si>
  <si>
    <t>Gem.-Werk</t>
  </si>
  <si>
    <t xml:space="preserve"> </t>
  </si>
  <si>
    <t>Pl</t>
  </si>
  <si>
    <t xml:space="preserve">Name </t>
  </si>
  <si>
    <t>M-W</t>
  </si>
  <si>
    <t>Max</t>
  </si>
  <si>
    <t>Min</t>
  </si>
  <si>
    <t>Su</t>
  </si>
  <si>
    <t>Lange Marianne</t>
  </si>
  <si>
    <t>Ritter</t>
  </si>
  <si>
    <t>Schulte Ronny</t>
  </si>
  <si>
    <t>Hermes Rosi</t>
  </si>
  <si>
    <t>Wedler Gaby</t>
  </si>
  <si>
    <t xml:space="preserve">  </t>
  </si>
  <si>
    <t>A-Klasse</t>
  </si>
  <si>
    <t xml:space="preserve">Einzelkreismeisterschaft 1. und 2. Durchgang </t>
  </si>
  <si>
    <t>EKM</t>
  </si>
  <si>
    <t>Ruhrtalpokal</t>
  </si>
  <si>
    <t>B-Klasse</t>
  </si>
  <si>
    <t>BSG / SG</t>
  </si>
  <si>
    <t>Bauerhin Peter</t>
  </si>
  <si>
    <t>Haldimann K.-Peter</t>
  </si>
  <si>
    <t>Wedler Heiko</t>
  </si>
  <si>
    <t>Bauerhin Stefan</t>
  </si>
  <si>
    <t>Schumacher Sven</t>
  </si>
  <si>
    <t>Marx Wolfgang</t>
  </si>
  <si>
    <t>Eßkuchen Frank</t>
  </si>
  <si>
    <t>Völlkopf Heinz</t>
  </si>
  <si>
    <t>Fessel Werner</t>
  </si>
  <si>
    <t>Gaby Wedler</t>
  </si>
  <si>
    <t>Rosi Hermes</t>
  </si>
  <si>
    <t>abr.</t>
  </si>
  <si>
    <t>Stefan Bauerhin</t>
  </si>
  <si>
    <t>Peter Bauerhin</t>
  </si>
  <si>
    <t>Werner Fessel</t>
  </si>
  <si>
    <t>Nr. 1   -   8</t>
  </si>
  <si>
    <t xml:space="preserve">1. bis 8. Durchgang Mannschaftswettbewerb 100 Wurf </t>
  </si>
  <si>
    <t>Nr. 9   -   10</t>
  </si>
  <si>
    <t>Nr. 11</t>
  </si>
  <si>
    <t>Cabric Emir</t>
  </si>
  <si>
    <t>BKV Ruhrtal Mannschaftswettbewerb 100 Wurf</t>
  </si>
  <si>
    <t>Turnierleitung BSG/SG:</t>
  </si>
  <si>
    <t>8.Durchgang</t>
  </si>
  <si>
    <t>Damen</t>
  </si>
  <si>
    <t>SG Ritter I</t>
  </si>
  <si>
    <t>Friedhelm Fröhning</t>
  </si>
  <si>
    <t>Jürgen Roszak</t>
  </si>
  <si>
    <t>Harald Kuprat</t>
  </si>
  <si>
    <t>SG Ritter II</t>
  </si>
  <si>
    <t>Marianne Lange</t>
  </si>
  <si>
    <t>Ronny Schulte</t>
  </si>
  <si>
    <t>DE Hagen</t>
  </si>
  <si>
    <t>Ritter I</t>
  </si>
  <si>
    <t>Ritter II</t>
  </si>
  <si>
    <t>Roszak Jürgen</t>
  </si>
  <si>
    <t>Porsch Rainer</t>
  </si>
  <si>
    <t>Fröhning Friedhelm</t>
  </si>
  <si>
    <t>Kuprat Harald</t>
  </si>
  <si>
    <t>DE-Hagen</t>
  </si>
  <si>
    <t>Edgar Mack</t>
  </si>
  <si>
    <t>Mack Edgar</t>
  </si>
  <si>
    <t>BSG DE - Hagen I</t>
  </si>
  <si>
    <t>Heinz Völlkopf</t>
  </si>
  <si>
    <t>Heiko Wedler</t>
  </si>
  <si>
    <t>Rainer Porsch</t>
  </si>
  <si>
    <t>Dietmar Falkenroth</t>
  </si>
  <si>
    <t>Frank Eßkuchen</t>
  </si>
  <si>
    <t>Gisbert Kassner</t>
  </si>
  <si>
    <t>DE Hagen I</t>
  </si>
  <si>
    <t>DE Hagen II</t>
  </si>
  <si>
    <t>Exner</t>
  </si>
  <si>
    <t>Falkenroth Dietmar</t>
  </si>
  <si>
    <t>Kassner Gisbert</t>
  </si>
  <si>
    <t>B1</t>
  </si>
  <si>
    <t>B2</t>
  </si>
  <si>
    <t>B3</t>
  </si>
  <si>
    <t>B4</t>
  </si>
  <si>
    <t>Rosemarie Eisert</t>
  </si>
  <si>
    <t xml:space="preserve">    6. Durchgang am 07.04.2018 in Bochum Kornharpen Bahn  1 bis 4</t>
  </si>
  <si>
    <t xml:space="preserve">BSG Gem.-Werk </t>
  </si>
  <si>
    <t>K.-Peter Haldimann</t>
  </si>
  <si>
    <t>BSG DE - Hagen II</t>
  </si>
  <si>
    <t>Ritter 1</t>
  </si>
  <si>
    <t>Hagen 1</t>
  </si>
  <si>
    <t>Hagen 2</t>
  </si>
  <si>
    <t>Ritter 2</t>
  </si>
  <si>
    <t>Gemeinschaftswerk</t>
  </si>
  <si>
    <t>Kegelsaison    2017 /  2018  Mannschaftswettbewerb 100 Wurf</t>
  </si>
  <si>
    <t xml:space="preserve">Gem.-Werk </t>
  </si>
  <si>
    <t>07.10.2017</t>
  </si>
  <si>
    <t>28.10.2017</t>
  </si>
  <si>
    <t>10.03.2018</t>
  </si>
  <si>
    <t>07.04.2018</t>
  </si>
  <si>
    <t xml:space="preserve">Kegelsaison 2017 - 2018    Rangliste Damen </t>
  </si>
  <si>
    <t>Rangliste gesamt</t>
  </si>
  <si>
    <t>Kegelsaison 2017 - 2018 Rangliste Herren</t>
  </si>
  <si>
    <t>Kassner isbert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</si>
</sst>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6">
    <font>
      <sz val="10"/>
      <name val="Arial"/>
      <family val="0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18"/>
      <color indexed="8"/>
      <name val="Arial"/>
      <family val="2"/>
    </font>
    <font>
      <b/>
      <sz val="14"/>
      <color indexed="8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0"/>
      <color indexed="8"/>
      <name val="Cambria"/>
      <family val="1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2"/>
      <color rgb="FF0070C0"/>
      <name val="Arial"/>
      <family val="2"/>
    </font>
    <font>
      <sz val="10"/>
      <color theme="6" tint="-0.4999699890613556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dashed"/>
      <right>
        <color indexed="63"/>
      </right>
      <top style="medium"/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dashed"/>
      <right style="medium"/>
      <top style="medium"/>
      <bottom style="hair"/>
    </border>
    <border>
      <left style="medium"/>
      <right style="thin"/>
      <top style="hair"/>
      <bottom style="hair"/>
    </border>
    <border>
      <left style="dashed"/>
      <right style="medium"/>
      <top style="hair"/>
      <bottom style="hair"/>
    </border>
    <border>
      <left style="thin"/>
      <right style="medium"/>
      <top style="hair"/>
      <bottom style="thick"/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ashed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n"/>
      <bottom style="thick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33" borderId="0" xfId="0" applyFont="1" applyFill="1" applyAlignment="1">
      <alignment/>
    </xf>
    <xf numFmtId="0" fontId="16" fillId="0" borderId="2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5" xfId="0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7" fillId="0" borderId="40" xfId="0" applyFont="1" applyBorder="1" applyAlignment="1">
      <alignment/>
    </xf>
    <xf numFmtId="0" fontId="1" fillId="0" borderId="41" xfId="0" applyFont="1" applyBorder="1" applyAlignment="1">
      <alignment/>
    </xf>
    <xf numFmtId="164" fontId="9" fillId="34" borderId="17" xfId="0" applyNumberFormat="1" applyFont="1" applyFill="1" applyBorder="1" applyAlignment="1">
      <alignment horizontal="center"/>
    </xf>
    <xf numFmtId="0" fontId="7" fillId="0" borderId="42" xfId="0" applyFont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Continuous"/>
    </xf>
    <xf numFmtId="0" fontId="22" fillId="0" borderId="43" xfId="0" applyFont="1" applyBorder="1" applyAlignment="1">
      <alignment horizontal="centerContinuous"/>
    </xf>
    <xf numFmtId="0" fontId="23" fillId="0" borderId="44" xfId="0" applyFont="1" applyBorder="1" applyAlignment="1">
      <alignment horizontal="centerContinuous"/>
    </xf>
    <xf numFmtId="0" fontId="22" fillId="0" borderId="44" xfId="0" applyFont="1" applyBorder="1" applyAlignment="1">
      <alignment horizontal="centerContinuous"/>
    </xf>
    <xf numFmtId="0" fontId="22" fillId="0" borderId="45" xfId="0" applyFont="1" applyBorder="1" applyAlignment="1">
      <alignment horizontal="centerContinuous"/>
    </xf>
    <xf numFmtId="0" fontId="1" fillId="33" borderId="10" xfId="0" applyFont="1" applyFill="1" applyBorder="1" applyAlignment="1">
      <alignment/>
    </xf>
    <xf numFmtId="0" fontId="14" fillId="35" borderId="34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Continuous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4" fillId="36" borderId="48" xfId="0" applyFont="1" applyFill="1" applyBorder="1" applyAlignment="1">
      <alignment horizontal="center"/>
    </xf>
    <xf numFmtId="0" fontId="24" fillId="36" borderId="49" xfId="0" applyFont="1" applyFill="1" applyBorder="1" applyAlignment="1">
      <alignment horizontal="center"/>
    </xf>
    <xf numFmtId="0" fontId="5" fillId="0" borderId="50" xfId="0" applyFont="1" applyBorder="1" applyAlignment="1">
      <alignment/>
    </xf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71" fillId="0" borderId="31" xfId="0" applyFont="1" applyBorder="1" applyAlignment="1">
      <alignment horizontal="center"/>
    </xf>
    <xf numFmtId="0" fontId="72" fillId="0" borderId="31" xfId="0" applyFont="1" applyBorder="1" applyAlignment="1">
      <alignment horizontal="center"/>
    </xf>
    <xf numFmtId="0" fontId="20" fillId="0" borderId="54" xfId="0" applyFont="1" applyBorder="1" applyAlignment="1">
      <alignment/>
    </xf>
    <xf numFmtId="0" fontId="18" fillId="0" borderId="31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56" xfId="0" applyFont="1" applyBorder="1" applyAlignment="1">
      <alignment horizontal="centerContinuous"/>
    </xf>
    <xf numFmtId="0" fontId="1" fillId="0" borderId="57" xfId="0" applyFont="1" applyBorder="1" applyAlignment="1">
      <alignment horizontal="centerContinuous"/>
    </xf>
    <xf numFmtId="0" fontId="1" fillId="0" borderId="58" xfId="0" applyFont="1" applyBorder="1" applyAlignment="1">
      <alignment horizontal="centerContinuous"/>
    </xf>
    <xf numFmtId="0" fontId="1" fillId="0" borderId="59" xfId="0" applyFont="1" applyBorder="1" applyAlignment="1">
      <alignment horizontal="centerContinuous"/>
    </xf>
    <xf numFmtId="0" fontId="1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4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 horizontal="center"/>
    </xf>
    <xf numFmtId="0" fontId="28" fillId="0" borderId="70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28" fillId="0" borderId="72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17" xfId="0" applyFont="1" applyBorder="1" applyAlignment="1">
      <alignment horizontal="center"/>
    </xf>
    <xf numFmtId="164" fontId="11" fillId="34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7" borderId="74" xfId="0" applyFont="1" applyFill="1" applyBorder="1" applyAlignment="1">
      <alignment horizontal="center"/>
    </xf>
    <xf numFmtId="0" fontId="4" fillId="13" borderId="31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73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37" borderId="76" xfId="0" applyFont="1" applyFill="1" applyBorder="1" applyAlignment="1">
      <alignment horizontal="center"/>
    </xf>
    <xf numFmtId="0" fontId="1" fillId="37" borderId="77" xfId="0" applyFont="1" applyFill="1" applyBorder="1" applyAlignment="1">
      <alignment horizontal="center"/>
    </xf>
    <xf numFmtId="0" fontId="1" fillId="37" borderId="75" xfId="0" applyFont="1" applyFill="1" applyBorder="1" applyAlignment="1">
      <alignment horizontal="center"/>
    </xf>
    <xf numFmtId="0" fontId="1" fillId="37" borderId="78" xfId="0" applyFont="1" applyFill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4" fillId="37" borderId="80" xfId="0" applyFont="1" applyFill="1" applyBorder="1" applyAlignment="1">
      <alignment horizontal="center"/>
    </xf>
    <xf numFmtId="0" fontId="1" fillId="0" borderId="81" xfId="0" applyFont="1" applyBorder="1" applyAlignment="1">
      <alignment/>
    </xf>
    <xf numFmtId="0" fontId="1" fillId="0" borderId="82" xfId="0" applyFont="1" applyBorder="1" applyAlignment="1">
      <alignment horizontal="center"/>
    </xf>
    <xf numFmtId="164" fontId="11" fillId="34" borderId="82" xfId="0" applyNumberFormat="1" applyFont="1" applyFill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37" borderId="84" xfId="0" applyFont="1" applyFill="1" applyBorder="1" applyAlignment="1">
      <alignment horizontal="center"/>
    </xf>
    <xf numFmtId="0" fontId="4" fillId="37" borderId="85" xfId="0" applyFont="1" applyFill="1" applyBorder="1" applyAlignment="1">
      <alignment horizontal="center"/>
    </xf>
    <xf numFmtId="0" fontId="1" fillId="37" borderId="81" xfId="0" applyFont="1" applyFill="1" applyBorder="1" applyAlignment="1">
      <alignment horizontal="center"/>
    </xf>
    <xf numFmtId="0" fontId="1" fillId="37" borderId="86" xfId="0" applyFont="1" applyFill="1" applyBorder="1" applyAlignment="1">
      <alignment horizontal="center"/>
    </xf>
    <xf numFmtId="0" fontId="4" fillId="37" borderId="87" xfId="0" applyFont="1" applyFill="1" applyBorder="1" applyAlignment="1">
      <alignment horizontal="center"/>
    </xf>
    <xf numFmtId="164" fontId="11" fillId="34" borderId="30" xfId="0" applyNumberFormat="1" applyFont="1" applyFill="1" applyBorder="1" applyAlignment="1">
      <alignment horizontal="center"/>
    </xf>
    <xf numFmtId="0" fontId="1" fillId="37" borderId="88" xfId="0" applyFont="1" applyFill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37" borderId="90" xfId="0" applyFont="1" applyFill="1" applyBorder="1" applyAlignment="1">
      <alignment horizontal="center"/>
    </xf>
    <xf numFmtId="0" fontId="4" fillId="37" borderId="91" xfId="0" applyFont="1" applyFill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28" fillId="0" borderId="94" xfId="0" applyFont="1" applyBorder="1" applyAlignment="1">
      <alignment horizontal="center"/>
    </xf>
    <xf numFmtId="0" fontId="28" fillId="0" borderId="95" xfId="0" applyFont="1" applyBorder="1" applyAlignment="1">
      <alignment horizontal="center"/>
    </xf>
    <xf numFmtId="0" fontId="24" fillId="36" borderId="9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97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3" borderId="31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16" fillId="0" borderId="0" xfId="0" applyFont="1" applyAlignment="1">
      <alignment/>
    </xf>
    <xf numFmtId="0" fontId="73" fillId="37" borderId="0" xfId="0" applyFont="1" applyFill="1" applyAlignment="1">
      <alignment horizontal="center"/>
    </xf>
    <xf numFmtId="0" fontId="15" fillId="38" borderId="22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74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73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3" fillId="0" borderId="20" xfId="0" applyFont="1" applyFill="1" applyBorder="1" applyAlignment="1">
      <alignment/>
    </xf>
    <xf numFmtId="0" fontId="21" fillId="37" borderId="0" xfId="0" applyFont="1" applyFill="1" applyAlignment="1">
      <alignment/>
    </xf>
    <xf numFmtId="0" fontId="13" fillId="0" borderId="22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3" fillId="0" borderId="26" xfId="0" applyFont="1" applyBorder="1" applyAlignment="1">
      <alignment/>
    </xf>
    <xf numFmtId="0" fontId="13" fillId="0" borderId="33" xfId="0" applyFont="1" applyBorder="1" applyAlignment="1">
      <alignment/>
    </xf>
    <xf numFmtId="0" fontId="29" fillId="0" borderId="30" xfId="0" applyFont="1" applyBorder="1" applyAlignment="1">
      <alignment horizontal="center"/>
    </xf>
    <xf numFmtId="0" fontId="0" fillId="18" borderId="0" xfId="0" applyFill="1" applyAlignment="1">
      <alignment/>
    </xf>
    <xf numFmtId="0" fontId="24" fillId="36" borderId="98" xfId="0" applyFont="1" applyFill="1" applyBorder="1" applyAlignment="1">
      <alignment horizontal="center"/>
    </xf>
    <xf numFmtId="0" fontId="28" fillId="0" borderId="77" xfId="0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8" fillId="0" borderId="100" xfId="0" applyFont="1" applyBorder="1" applyAlignment="1">
      <alignment horizontal="center"/>
    </xf>
    <xf numFmtId="0" fontId="28" fillId="0" borderId="101" xfId="0" applyFont="1" applyBorder="1" applyAlignment="1">
      <alignment horizontal="center"/>
    </xf>
    <xf numFmtId="0" fontId="5" fillId="0" borderId="102" xfId="0" applyFont="1" applyBorder="1" applyAlignment="1">
      <alignment/>
    </xf>
    <xf numFmtId="0" fontId="4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1" fillId="0" borderId="111" xfId="0" applyFont="1" applyBorder="1" applyAlignment="1">
      <alignment/>
    </xf>
    <xf numFmtId="0" fontId="4" fillId="0" borderId="88" xfId="0" applyFont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0" fillId="39" borderId="31" xfId="0" applyFont="1" applyFill="1" applyBorder="1" applyAlignment="1">
      <alignment horizontal="center"/>
    </xf>
    <xf numFmtId="0" fontId="30" fillId="39" borderId="87" xfId="0" applyFont="1" applyFill="1" applyBorder="1" applyAlignment="1">
      <alignment horizontal="center"/>
    </xf>
    <xf numFmtId="0" fontId="4" fillId="37" borderId="112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30" fillId="3" borderId="17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1" fillId="0" borderId="116" xfId="0" applyFont="1" applyBorder="1" applyAlignment="1">
      <alignment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16" xfId="0" applyFont="1" applyBorder="1" applyAlignment="1">
      <alignment/>
    </xf>
    <xf numFmtId="0" fontId="30" fillId="40" borderId="31" xfId="0" applyFont="1" applyFill="1" applyBorder="1" applyAlignment="1">
      <alignment horizontal="center"/>
    </xf>
    <xf numFmtId="0" fontId="30" fillId="40" borderId="87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7" fillId="37" borderId="112" xfId="0" applyFont="1" applyFill="1" applyBorder="1" applyAlignment="1">
      <alignment horizontal="center"/>
    </xf>
    <xf numFmtId="0" fontId="30" fillId="37" borderId="31" xfId="0" applyFont="1" applyFill="1" applyBorder="1" applyAlignment="1">
      <alignment horizontal="center"/>
    </xf>
    <xf numFmtId="0" fontId="30" fillId="37" borderId="87" xfId="0" applyFont="1" applyFill="1" applyBorder="1" applyAlignment="1">
      <alignment horizontal="center"/>
    </xf>
    <xf numFmtId="0" fontId="30" fillId="41" borderId="31" xfId="0" applyFont="1" applyFill="1" applyBorder="1" applyAlignment="1">
      <alignment horizontal="center"/>
    </xf>
    <xf numFmtId="0" fontId="30" fillId="41" borderId="87" xfId="0" applyFont="1" applyFill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1" fillId="37" borderId="119" xfId="0" applyFont="1" applyFill="1" applyBorder="1" applyAlignment="1">
      <alignment horizontal="center"/>
    </xf>
    <xf numFmtId="0" fontId="30" fillId="37" borderId="85" xfId="0" applyFont="1" applyFill="1" applyBorder="1" applyAlignment="1">
      <alignment horizontal="center"/>
    </xf>
    <xf numFmtId="0" fontId="30" fillId="37" borderId="120" xfId="0" applyFont="1" applyFill="1" applyBorder="1" applyAlignment="1">
      <alignment horizontal="center"/>
    </xf>
    <xf numFmtId="0" fontId="4" fillId="37" borderId="121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" fillId="40" borderId="0" xfId="0" applyFont="1" applyFill="1" applyAlignment="1">
      <alignment/>
    </xf>
    <xf numFmtId="0" fontId="0" fillId="41" borderId="0" xfId="0" applyFill="1" applyAlignment="1">
      <alignment/>
    </xf>
    <xf numFmtId="0" fontId="75" fillId="41" borderId="0" xfId="0" applyFont="1" applyFill="1" applyAlignment="1">
      <alignment/>
    </xf>
    <xf numFmtId="0" fontId="7" fillId="13" borderId="31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4" fillId="40" borderId="87" xfId="0" applyFont="1" applyFill="1" applyBorder="1" applyAlignment="1">
      <alignment horizontal="center"/>
    </xf>
    <xf numFmtId="0" fontId="4" fillId="41" borderId="31" xfId="0" applyFont="1" applyFill="1" applyBorder="1" applyAlignment="1">
      <alignment horizontal="center"/>
    </xf>
    <xf numFmtId="0" fontId="4" fillId="41" borderId="87" xfId="0" applyFont="1" applyFill="1" applyBorder="1" applyAlignment="1">
      <alignment horizontal="center"/>
    </xf>
    <xf numFmtId="0" fontId="4" fillId="41" borderId="122" xfId="0" applyFont="1" applyFill="1" applyBorder="1" applyAlignment="1">
      <alignment horizontal="center"/>
    </xf>
    <xf numFmtId="0" fontId="4" fillId="41" borderId="80" xfId="0" applyFont="1" applyFill="1" applyBorder="1" applyAlignment="1">
      <alignment horizontal="center"/>
    </xf>
    <xf numFmtId="0" fontId="4" fillId="41" borderId="91" xfId="0" applyFont="1" applyFill="1" applyBorder="1" applyAlignment="1">
      <alignment horizontal="center"/>
    </xf>
    <xf numFmtId="0" fontId="4" fillId="13" borderId="91" xfId="0" applyFont="1" applyFill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13" fillId="0" borderId="123" xfId="0" applyFont="1" applyBorder="1" applyAlignment="1">
      <alignment horizontal="center"/>
    </xf>
    <xf numFmtId="0" fontId="13" fillId="0" borderId="12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4" fontId="1" fillId="0" borderId="32" xfId="0" applyNumberFormat="1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6" fillId="0" borderId="127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128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0" fontId="1" fillId="39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1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1" fillId="37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47625</xdr:rowOff>
    </xdr:from>
    <xdr:to>
      <xdr:col>1</xdr:col>
      <xdr:colOff>904875</xdr:colOff>
      <xdr:row>2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71450"/>
          <a:ext cx="495300" cy="6858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32</xdr:row>
      <xdr:rowOff>85725</xdr:rowOff>
    </xdr:from>
    <xdr:to>
      <xdr:col>7</xdr:col>
      <xdr:colOff>247650</xdr:colOff>
      <xdr:row>37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3000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6"/>
  <sheetViews>
    <sheetView tabSelected="1" zoomScalePageLayoutView="0" workbookViewId="0" topLeftCell="A1">
      <selection activeCell="AA6" sqref="AA6"/>
    </sheetView>
  </sheetViews>
  <sheetFormatPr defaultColWidth="11.421875" defaultRowHeight="12.75"/>
  <cols>
    <col min="1" max="1" width="1.7109375" style="0" customWidth="1"/>
    <col min="2" max="2" width="21.7109375" style="0" customWidth="1"/>
    <col min="3" max="7" width="3.7109375" style="0" customWidth="1"/>
    <col min="8" max="8" width="7.7109375" style="0" customWidth="1"/>
    <col min="9" max="9" width="1.7109375" style="0" customWidth="1"/>
    <col min="10" max="10" width="21.7109375" style="0" customWidth="1"/>
    <col min="11" max="15" width="3.7109375" style="0" customWidth="1"/>
    <col min="16" max="16" width="7.7109375" style="0" customWidth="1"/>
    <col min="17" max="17" width="1.7109375" style="0" customWidth="1"/>
    <col min="18" max="18" width="21.7109375" style="0" customWidth="1"/>
    <col min="19" max="23" width="3.7109375" style="0" customWidth="1"/>
    <col min="24" max="24" width="7.7109375" style="0" customWidth="1"/>
  </cols>
  <sheetData>
    <row r="1" ht="9.75" customHeight="1"/>
    <row r="2" spans="2:24" ht="30" customHeight="1">
      <c r="B2" s="240" t="s">
        <v>51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ht="30" customHeight="1">
      <c r="D3" s="152"/>
    </row>
    <row r="4" spans="2:27" ht="19.5" customHeight="1">
      <c r="B4" s="241" t="s">
        <v>89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AA4" s="59"/>
    </row>
    <row r="5" ht="19.5" customHeight="1">
      <c r="B5" s="153" t="s">
        <v>12</v>
      </c>
    </row>
    <row r="6" spans="2:24" ht="16.5" customHeight="1">
      <c r="B6" s="154" t="s">
        <v>72</v>
      </c>
      <c r="C6" s="28" t="s">
        <v>84</v>
      </c>
      <c r="D6" s="28" t="s">
        <v>85</v>
      </c>
      <c r="E6" s="28" t="s">
        <v>86</v>
      </c>
      <c r="F6" s="28" t="s">
        <v>87</v>
      </c>
      <c r="G6" s="28" t="s">
        <v>42</v>
      </c>
      <c r="H6" s="29"/>
      <c r="I6" s="30"/>
      <c r="J6" s="154" t="s">
        <v>55</v>
      </c>
      <c r="K6" s="28" t="s">
        <v>84</v>
      </c>
      <c r="L6" s="28" t="s">
        <v>85</v>
      </c>
      <c r="M6" s="28" t="s">
        <v>86</v>
      </c>
      <c r="N6" s="28" t="s">
        <v>87</v>
      </c>
      <c r="O6" s="28" t="s">
        <v>42</v>
      </c>
      <c r="P6" s="29"/>
      <c r="R6" s="154" t="s">
        <v>90</v>
      </c>
      <c r="S6" s="28" t="s">
        <v>84</v>
      </c>
      <c r="T6" s="28" t="s">
        <v>85</v>
      </c>
      <c r="U6" s="28" t="s">
        <v>86</v>
      </c>
      <c r="V6" s="28" t="s">
        <v>87</v>
      </c>
      <c r="W6" s="28" t="s">
        <v>42</v>
      </c>
      <c r="X6" s="29"/>
    </row>
    <row r="7" spans="2:24" ht="4.5" customHeight="1">
      <c r="B7" s="31" t="s">
        <v>12</v>
      </c>
      <c r="C7" s="32"/>
      <c r="D7" s="32"/>
      <c r="E7" s="32"/>
      <c r="F7" s="32"/>
      <c r="G7" s="33"/>
      <c r="H7" s="34"/>
      <c r="I7" s="30"/>
      <c r="J7" s="31" t="s">
        <v>12</v>
      </c>
      <c r="K7" s="32"/>
      <c r="L7" s="32"/>
      <c r="M7" s="32"/>
      <c r="N7" s="32"/>
      <c r="O7" s="33"/>
      <c r="P7" s="34"/>
      <c r="R7" s="31" t="s">
        <v>12</v>
      </c>
      <c r="S7" s="32"/>
      <c r="T7" s="32"/>
      <c r="U7" s="32"/>
      <c r="V7" s="32"/>
      <c r="W7" s="33"/>
      <c r="X7" s="34"/>
    </row>
    <row r="8" spans="2:27" ht="16.5" customHeight="1">
      <c r="B8" s="78" t="s">
        <v>75</v>
      </c>
      <c r="C8" s="155">
        <v>176</v>
      </c>
      <c r="D8" s="155">
        <v>129</v>
      </c>
      <c r="E8" s="155">
        <v>196</v>
      </c>
      <c r="F8" s="155">
        <v>103</v>
      </c>
      <c r="G8" s="156">
        <f aca="true" t="shared" si="0" ref="G8:G13">SUM(D8+F8)</f>
        <v>232</v>
      </c>
      <c r="H8" s="79">
        <f aca="true" t="shared" si="1" ref="H8:H13">SUM(C8:F8)</f>
        <v>604</v>
      </c>
      <c r="I8" s="36"/>
      <c r="J8" s="78" t="s">
        <v>41</v>
      </c>
      <c r="K8" s="155">
        <v>166</v>
      </c>
      <c r="L8" s="155">
        <v>85</v>
      </c>
      <c r="M8" s="155">
        <v>169</v>
      </c>
      <c r="N8" s="155">
        <v>85</v>
      </c>
      <c r="O8" s="156">
        <f aca="true" t="shared" si="2" ref="O8:O13">SUM(L8+N8)</f>
        <v>170</v>
      </c>
      <c r="P8" s="80">
        <f aca="true" t="shared" si="3" ref="P8:P13">SUM(K8:N8)</f>
        <v>505</v>
      </c>
      <c r="R8" s="78" t="s">
        <v>73</v>
      </c>
      <c r="S8" s="155">
        <v>167</v>
      </c>
      <c r="T8" s="155">
        <v>87</v>
      </c>
      <c r="U8" s="155">
        <v>166</v>
      </c>
      <c r="V8" s="155">
        <v>101</v>
      </c>
      <c r="W8" s="156">
        <f aca="true" t="shared" si="4" ref="W8:W13">SUM(T8+V8)</f>
        <v>188</v>
      </c>
      <c r="X8" s="80">
        <f aca="true" t="shared" si="5" ref="X8:X13">SUM(S8:V8)</f>
        <v>521</v>
      </c>
      <c r="AA8" s="157"/>
    </row>
    <row r="9" spans="2:24" ht="16.5" customHeight="1">
      <c r="B9" s="78" t="s">
        <v>70</v>
      </c>
      <c r="C9" s="155">
        <v>176</v>
      </c>
      <c r="D9" s="155">
        <v>126</v>
      </c>
      <c r="E9" s="155">
        <v>173</v>
      </c>
      <c r="F9" s="155">
        <v>112</v>
      </c>
      <c r="G9" s="156">
        <f t="shared" si="0"/>
        <v>238</v>
      </c>
      <c r="H9" s="79">
        <f t="shared" si="1"/>
        <v>587</v>
      </c>
      <c r="I9" s="36"/>
      <c r="J9" s="78" t="s">
        <v>74</v>
      </c>
      <c r="K9" s="155">
        <v>195</v>
      </c>
      <c r="L9" s="155">
        <v>124</v>
      </c>
      <c r="M9" s="155">
        <v>183</v>
      </c>
      <c r="N9" s="155">
        <v>111</v>
      </c>
      <c r="O9" s="156">
        <f t="shared" si="2"/>
        <v>235</v>
      </c>
      <c r="P9" s="79">
        <f t="shared" si="3"/>
        <v>613</v>
      </c>
      <c r="R9" s="78" t="s">
        <v>61</v>
      </c>
      <c r="S9" s="155">
        <v>163</v>
      </c>
      <c r="T9" s="155">
        <v>60</v>
      </c>
      <c r="U9" s="155">
        <v>146</v>
      </c>
      <c r="V9" s="155">
        <v>50</v>
      </c>
      <c r="W9" s="156">
        <f t="shared" si="4"/>
        <v>110</v>
      </c>
      <c r="X9" s="82">
        <f t="shared" si="5"/>
        <v>419</v>
      </c>
    </row>
    <row r="10" spans="2:24" ht="16.5" customHeight="1">
      <c r="B10" s="78" t="s">
        <v>58</v>
      </c>
      <c r="C10" s="155">
        <v>178</v>
      </c>
      <c r="D10" s="155">
        <v>114</v>
      </c>
      <c r="E10" s="155">
        <v>184</v>
      </c>
      <c r="F10" s="155">
        <v>106</v>
      </c>
      <c r="G10" s="156">
        <f t="shared" si="0"/>
        <v>220</v>
      </c>
      <c r="H10" s="79">
        <f t="shared" si="1"/>
        <v>582</v>
      </c>
      <c r="I10" s="36"/>
      <c r="J10" s="78" t="s">
        <v>44</v>
      </c>
      <c r="K10" s="155">
        <v>187</v>
      </c>
      <c r="L10" s="155">
        <v>114</v>
      </c>
      <c r="M10" s="155">
        <v>176</v>
      </c>
      <c r="N10" s="11">
        <v>149</v>
      </c>
      <c r="O10" s="156">
        <f t="shared" si="2"/>
        <v>263</v>
      </c>
      <c r="P10" s="79">
        <f t="shared" si="3"/>
        <v>626</v>
      </c>
      <c r="R10" s="78" t="s">
        <v>91</v>
      </c>
      <c r="S10" s="158">
        <v>176</v>
      </c>
      <c r="T10" s="158">
        <v>94</v>
      </c>
      <c r="U10" s="158">
        <v>177</v>
      </c>
      <c r="V10" s="159">
        <v>106</v>
      </c>
      <c r="W10" s="156">
        <f t="shared" si="4"/>
        <v>200</v>
      </c>
      <c r="X10" s="79">
        <f t="shared" si="5"/>
        <v>553</v>
      </c>
    </row>
    <row r="11" spans="2:24" ht="16.5" customHeight="1">
      <c r="B11" s="78" t="s">
        <v>57</v>
      </c>
      <c r="C11" s="155"/>
      <c r="D11" s="155"/>
      <c r="E11" s="155"/>
      <c r="F11" s="155"/>
      <c r="G11" s="156">
        <f t="shared" si="0"/>
        <v>0</v>
      </c>
      <c r="H11" s="79">
        <f t="shared" si="1"/>
        <v>0</v>
      </c>
      <c r="I11" s="36"/>
      <c r="J11" s="81" t="s">
        <v>43</v>
      </c>
      <c r="K11" s="158">
        <v>185</v>
      </c>
      <c r="L11" s="158">
        <v>140</v>
      </c>
      <c r="M11" s="158">
        <v>171</v>
      </c>
      <c r="N11" s="159">
        <v>123</v>
      </c>
      <c r="O11" s="156">
        <f t="shared" si="2"/>
        <v>263</v>
      </c>
      <c r="P11" s="79">
        <f t="shared" si="3"/>
        <v>619</v>
      </c>
      <c r="R11" s="78"/>
      <c r="S11" s="155"/>
      <c r="T11" s="155"/>
      <c r="U11" s="155"/>
      <c r="V11" s="155"/>
      <c r="W11" s="156">
        <f t="shared" si="4"/>
        <v>0</v>
      </c>
      <c r="X11" s="82">
        <f t="shared" si="5"/>
        <v>0</v>
      </c>
    </row>
    <row r="12" spans="2:24" ht="16.5" customHeight="1">
      <c r="B12" s="78" t="s">
        <v>12</v>
      </c>
      <c r="C12" s="155"/>
      <c r="D12" s="155"/>
      <c r="E12" s="155"/>
      <c r="F12" s="155"/>
      <c r="G12" s="156">
        <f t="shared" si="0"/>
        <v>0</v>
      </c>
      <c r="H12" s="82">
        <f t="shared" si="1"/>
        <v>0</v>
      </c>
      <c r="I12" s="36"/>
      <c r="J12" s="78" t="s">
        <v>12</v>
      </c>
      <c r="K12" s="155"/>
      <c r="L12" s="155"/>
      <c r="M12" s="155"/>
      <c r="N12" s="155"/>
      <c r="O12" s="160">
        <f t="shared" si="2"/>
        <v>0</v>
      </c>
      <c r="P12" s="82">
        <f>SUM(K12:N12)</f>
        <v>0</v>
      </c>
      <c r="R12" s="78"/>
      <c r="S12" s="155"/>
      <c r="T12" s="155"/>
      <c r="U12" s="155"/>
      <c r="V12" s="155"/>
      <c r="W12" s="156">
        <f t="shared" si="4"/>
        <v>0</v>
      </c>
      <c r="X12" s="82">
        <f t="shared" si="5"/>
        <v>0</v>
      </c>
    </row>
    <row r="13" spans="2:24" ht="16.5" customHeight="1">
      <c r="B13" s="78"/>
      <c r="C13" s="155"/>
      <c r="D13" s="155"/>
      <c r="E13" s="155"/>
      <c r="F13" s="155"/>
      <c r="G13" s="156">
        <f t="shared" si="0"/>
        <v>0</v>
      </c>
      <c r="H13" s="82">
        <f t="shared" si="1"/>
        <v>0</v>
      </c>
      <c r="I13" s="36"/>
      <c r="J13" s="78" t="s">
        <v>12</v>
      </c>
      <c r="K13" s="155"/>
      <c r="L13" s="155"/>
      <c r="M13" s="155"/>
      <c r="N13" s="155"/>
      <c r="O13" s="156">
        <f t="shared" si="2"/>
        <v>0</v>
      </c>
      <c r="P13" s="82">
        <f t="shared" si="3"/>
        <v>0</v>
      </c>
      <c r="R13" s="78"/>
      <c r="S13" s="155"/>
      <c r="T13" s="155"/>
      <c r="U13" s="155"/>
      <c r="V13" s="155"/>
      <c r="W13" s="156">
        <f t="shared" si="4"/>
        <v>0</v>
      </c>
      <c r="X13" s="82">
        <f t="shared" si="5"/>
        <v>0</v>
      </c>
    </row>
    <row r="14" spans="2:24" ht="16.5" customHeight="1" thickBot="1">
      <c r="B14" s="38"/>
      <c r="C14" s="39"/>
      <c r="D14" s="39"/>
      <c r="E14" s="39"/>
      <c r="F14" s="39"/>
      <c r="G14" s="161">
        <f>SUM(G8:G13)</f>
        <v>690</v>
      </c>
      <c r="H14" s="41">
        <f>SUM(H8:H13)</f>
        <v>1773</v>
      </c>
      <c r="I14" s="42"/>
      <c r="J14" s="38" t="s">
        <v>12</v>
      </c>
      <c r="K14" s="39" t="s">
        <v>12</v>
      </c>
      <c r="L14" s="39" t="s">
        <v>12</v>
      </c>
      <c r="M14" s="39" t="s">
        <v>12</v>
      </c>
      <c r="N14" s="39" t="s">
        <v>12</v>
      </c>
      <c r="O14" s="161">
        <f>SUM(O8:O13)</f>
        <v>931</v>
      </c>
      <c r="P14" s="41">
        <f>SUM(P8:P13)</f>
        <v>2363</v>
      </c>
      <c r="R14" s="38"/>
      <c r="S14" s="39"/>
      <c r="T14" s="39"/>
      <c r="U14" s="39"/>
      <c r="V14" s="39"/>
      <c r="W14" s="161">
        <f>SUM(W8:W13)</f>
        <v>498</v>
      </c>
      <c r="X14" s="41">
        <f>SUM(X8:X13)</f>
        <v>1493</v>
      </c>
    </row>
    <row r="15" spans="2:24" ht="16.5" customHeight="1" thickBot="1">
      <c r="B15" s="162"/>
      <c r="H15" s="43">
        <f>MIN(H8:H13)</f>
        <v>0</v>
      </c>
      <c r="I15" s="44"/>
      <c r="O15" s="45"/>
      <c r="P15" s="43">
        <f>MIN(P8:P13)+P8</f>
        <v>505</v>
      </c>
      <c r="X15" s="43">
        <f>MIN(X8:X13)</f>
        <v>0</v>
      </c>
    </row>
    <row r="16" spans="8:24" ht="19.5" customHeight="1" thickBot="1">
      <c r="H16" s="66">
        <f>H14-H15</f>
        <v>1773</v>
      </c>
      <c r="I16" s="46"/>
      <c r="P16" s="66">
        <f>P14-P15</f>
        <v>1858</v>
      </c>
      <c r="X16" s="66">
        <f>X14-X15</f>
        <v>1493</v>
      </c>
    </row>
    <row r="17" ht="9.75" customHeight="1"/>
    <row r="18" ht="4.5" customHeight="1"/>
    <row r="19" spans="2:24" ht="6.75" customHeight="1"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2:22" ht="16.5" customHeight="1">
      <c r="B20" s="154" t="s">
        <v>92</v>
      </c>
      <c r="C20" s="28" t="s">
        <v>84</v>
      </c>
      <c r="D20" s="28" t="s">
        <v>85</v>
      </c>
      <c r="E20" s="28" t="s">
        <v>86</v>
      </c>
      <c r="F20" s="28" t="s">
        <v>87</v>
      </c>
      <c r="G20" s="28" t="s">
        <v>42</v>
      </c>
      <c r="H20" s="29"/>
      <c r="J20" s="154" t="s">
        <v>59</v>
      </c>
      <c r="K20" s="28" t="s">
        <v>84</v>
      </c>
      <c r="L20" s="28" t="s">
        <v>85</v>
      </c>
      <c r="M20" s="28" t="s">
        <v>86</v>
      </c>
      <c r="N20" s="28" t="s">
        <v>87</v>
      </c>
      <c r="O20" s="28" t="s">
        <v>42</v>
      </c>
      <c r="P20" s="29"/>
      <c r="R20" s="164" t="s">
        <v>0</v>
      </c>
      <c r="S20" s="242" t="s">
        <v>9</v>
      </c>
      <c r="T20" s="243"/>
      <c r="U20" s="244" t="s">
        <v>10</v>
      </c>
      <c r="V20" s="245"/>
    </row>
    <row r="21" spans="2:22" ht="4.5" customHeight="1">
      <c r="B21" s="31" t="s">
        <v>12</v>
      </c>
      <c r="C21" s="32"/>
      <c r="D21" s="32"/>
      <c r="E21" s="32"/>
      <c r="F21" s="32"/>
      <c r="G21" s="33"/>
      <c r="H21" s="34"/>
      <c r="J21" s="31" t="s">
        <v>12</v>
      </c>
      <c r="K21" s="32" t="s">
        <v>12</v>
      </c>
      <c r="L21" s="32" t="s">
        <v>12</v>
      </c>
      <c r="M21" s="32" t="s">
        <v>12</v>
      </c>
      <c r="N21" s="32" t="s">
        <v>12</v>
      </c>
      <c r="O21" s="35" t="s">
        <v>12</v>
      </c>
      <c r="P21" s="37" t="s">
        <v>12</v>
      </c>
      <c r="R21" s="31"/>
      <c r="S21" s="31"/>
      <c r="T21" s="149"/>
      <c r="U21" s="31"/>
      <c r="V21" s="165"/>
    </row>
    <row r="22" spans="2:22" ht="16.5" customHeight="1">
      <c r="B22" s="78" t="s">
        <v>76</v>
      </c>
      <c r="C22" s="155">
        <v>172</v>
      </c>
      <c r="D22" s="155">
        <v>86</v>
      </c>
      <c r="E22" s="155">
        <v>169</v>
      </c>
      <c r="F22" s="155">
        <v>97</v>
      </c>
      <c r="G22" s="156">
        <f aca="true" t="shared" si="6" ref="G22:G27">SUM(D22+F22)</f>
        <v>183</v>
      </c>
      <c r="H22" s="80">
        <f aca="true" t="shared" si="7" ref="H22:H27">SUM(C22:F22)</f>
        <v>524</v>
      </c>
      <c r="J22" s="78" t="s">
        <v>60</v>
      </c>
      <c r="K22" s="155">
        <v>184</v>
      </c>
      <c r="L22" s="155">
        <v>104</v>
      </c>
      <c r="M22" s="155">
        <v>160</v>
      </c>
      <c r="N22" s="155">
        <v>113</v>
      </c>
      <c r="O22" s="156">
        <f aca="true" t="shared" si="8" ref="O22:O27">SUM(L22+N22)</f>
        <v>217</v>
      </c>
      <c r="P22" s="79">
        <f aca="true" t="shared" si="9" ref="P22:P27">SUM(K22:N22)</f>
        <v>561</v>
      </c>
      <c r="R22" s="166" t="s">
        <v>93</v>
      </c>
      <c r="S22" s="238">
        <v>1858</v>
      </c>
      <c r="T22" s="239"/>
      <c r="U22" s="238">
        <v>5</v>
      </c>
      <c r="V22" s="239"/>
    </row>
    <row r="23" spans="2:22" ht="16.5" customHeight="1">
      <c r="B23" s="78" t="s">
        <v>56</v>
      </c>
      <c r="C23" s="155">
        <v>182</v>
      </c>
      <c r="D23" s="155">
        <v>100</v>
      </c>
      <c r="E23" s="155">
        <v>173</v>
      </c>
      <c r="F23" s="155">
        <v>122</v>
      </c>
      <c r="G23" s="156">
        <f t="shared" si="6"/>
        <v>222</v>
      </c>
      <c r="H23" s="79">
        <f t="shared" si="7"/>
        <v>577</v>
      </c>
      <c r="J23" s="78" t="s">
        <v>45</v>
      </c>
      <c r="K23" s="155"/>
      <c r="L23" s="155"/>
      <c r="M23" s="155"/>
      <c r="N23" s="11"/>
      <c r="O23" s="156">
        <f t="shared" si="8"/>
        <v>0</v>
      </c>
      <c r="P23" s="82">
        <f>SUM(K23:N23)+R29</f>
        <v>0</v>
      </c>
      <c r="R23" s="167" t="s">
        <v>94</v>
      </c>
      <c r="S23" s="236">
        <v>1773</v>
      </c>
      <c r="T23" s="237"/>
      <c r="U23" s="236">
        <v>4</v>
      </c>
      <c r="V23" s="237"/>
    </row>
    <row r="24" spans="2:22" ht="16.5" customHeight="1">
      <c r="B24" s="78" t="s">
        <v>78</v>
      </c>
      <c r="C24" s="155">
        <v>166</v>
      </c>
      <c r="D24" s="155">
        <v>84</v>
      </c>
      <c r="E24" s="155">
        <v>177</v>
      </c>
      <c r="F24" s="155">
        <v>110</v>
      </c>
      <c r="G24" s="156">
        <f t="shared" si="6"/>
        <v>194</v>
      </c>
      <c r="H24" s="80">
        <f t="shared" si="7"/>
        <v>537</v>
      </c>
      <c r="J24" s="78" t="s">
        <v>40</v>
      </c>
      <c r="K24" s="155">
        <v>152</v>
      </c>
      <c r="L24" s="155">
        <v>71</v>
      </c>
      <c r="M24" s="155">
        <v>167</v>
      </c>
      <c r="N24" s="155">
        <v>86</v>
      </c>
      <c r="O24" s="156">
        <f t="shared" si="8"/>
        <v>157</v>
      </c>
      <c r="P24" s="82">
        <f t="shared" si="9"/>
        <v>476</v>
      </c>
      <c r="R24" s="167" t="s">
        <v>95</v>
      </c>
      <c r="S24" s="236">
        <v>1638</v>
      </c>
      <c r="T24" s="237"/>
      <c r="U24" s="236">
        <v>3</v>
      </c>
      <c r="V24" s="237"/>
    </row>
    <row r="25" spans="2:22" ht="16.5" customHeight="1">
      <c r="B25" s="78"/>
      <c r="C25" s="155"/>
      <c r="D25" s="155"/>
      <c r="E25" s="155"/>
      <c r="F25" s="155"/>
      <c r="G25" s="156">
        <f t="shared" si="6"/>
        <v>0</v>
      </c>
      <c r="H25" s="80">
        <f t="shared" si="7"/>
        <v>0</v>
      </c>
      <c r="J25" s="78" t="s">
        <v>77</v>
      </c>
      <c r="K25" s="155">
        <v>155</v>
      </c>
      <c r="L25" s="155">
        <v>92</v>
      </c>
      <c r="M25" s="155">
        <v>156</v>
      </c>
      <c r="N25" s="155">
        <v>87</v>
      </c>
      <c r="O25" s="156">
        <f t="shared" si="8"/>
        <v>179</v>
      </c>
      <c r="P25" s="82">
        <f>SUM(K25:N25)</f>
        <v>490</v>
      </c>
      <c r="R25" s="167" t="s">
        <v>96</v>
      </c>
      <c r="S25" s="236">
        <v>1527</v>
      </c>
      <c r="T25" s="237"/>
      <c r="U25" s="236">
        <v>2</v>
      </c>
      <c r="V25" s="237"/>
    </row>
    <row r="26" spans="2:22" ht="16.5" customHeight="1">
      <c r="B26" s="78"/>
      <c r="C26" s="155"/>
      <c r="D26" s="155"/>
      <c r="E26" s="155"/>
      <c r="F26" s="155"/>
      <c r="G26" s="156">
        <f t="shared" si="6"/>
        <v>0</v>
      </c>
      <c r="H26" s="82">
        <f t="shared" si="7"/>
        <v>0</v>
      </c>
      <c r="J26" s="78" t="s">
        <v>12</v>
      </c>
      <c r="K26" s="155"/>
      <c r="L26" s="155"/>
      <c r="M26" s="155"/>
      <c r="N26" s="155"/>
      <c r="O26" s="156">
        <f t="shared" si="8"/>
        <v>0</v>
      </c>
      <c r="P26" s="82">
        <f t="shared" si="9"/>
        <v>0</v>
      </c>
      <c r="R26" s="167" t="s">
        <v>97</v>
      </c>
      <c r="S26" s="236">
        <v>1493</v>
      </c>
      <c r="T26" s="237"/>
      <c r="U26" s="236">
        <v>1</v>
      </c>
      <c r="V26" s="237"/>
    </row>
    <row r="27" spans="2:16" ht="16.5" customHeight="1">
      <c r="B27" s="78"/>
      <c r="C27" s="155"/>
      <c r="D27" s="155"/>
      <c r="E27" s="155"/>
      <c r="F27" s="155"/>
      <c r="G27" s="168">
        <f t="shared" si="6"/>
        <v>0</v>
      </c>
      <c r="H27" s="47">
        <f t="shared" si="7"/>
        <v>0</v>
      </c>
      <c r="J27" s="78"/>
      <c r="K27" s="155"/>
      <c r="L27" s="155"/>
      <c r="M27" s="155"/>
      <c r="N27" s="155"/>
      <c r="O27" s="168">
        <f t="shared" si="8"/>
        <v>0</v>
      </c>
      <c r="P27" s="47">
        <f t="shared" si="9"/>
        <v>0</v>
      </c>
    </row>
    <row r="28" spans="2:16" ht="16.5" customHeight="1" thickBot="1">
      <c r="B28" s="38"/>
      <c r="C28" s="39"/>
      <c r="D28" s="39"/>
      <c r="E28" s="39"/>
      <c r="F28" s="39"/>
      <c r="G28" s="40">
        <f>SUM(G22:G27)</f>
        <v>599</v>
      </c>
      <c r="H28" s="41">
        <f>SUM(H22:H27)</f>
        <v>1638</v>
      </c>
      <c r="J28" s="38"/>
      <c r="K28" s="39"/>
      <c r="L28" s="39"/>
      <c r="M28" s="39"/>
      <c r="N28" s="39"/>
      <c r="O28" s="40">
        <f>SUM(O22:O27)</f>
        <v>553</v>
      </c>
      <c r="P28" s="41">
        <f>SUM(P22:P27)</f>
        <v>1527</v>
      </c>
    </row>
    <row r="29" spans="2:16" ht="19.5" customHeight="1" thickBot="1">
      <c r="B29" s="45" t="s">
        <v>12</v>
      </c>
      <c r="H29" s="43">
        <f>MIN(H22:H27)</f>
        <v>0</v>
      </c>
      <c r="P29" s="43">
        <f>MIN(P22:P27)</f>
        <v>0</v>
      </c>
    </row>
    <row r="30" spans="8:16" ht="19.5" customHeight="1" thickBot="1">
      <c r="H30" s="66">
        <f>H28-H29</f>
        <v>1638</v>
      </c>
      <c r="P30" s="66">
        <f>P28-P29</f>
        <v>1527</v>
      </c>
    </row>
    <row r="31" ht="4.5" customHeight="1"/>
    <row r="32" ht="19.5" customHeight="1"/>
    <row r="33" spans="2:24" ht="6.75" customHeight="1"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</row>
    <row r="34" ht="4.5" customHeight="1">
      <c r="G34" s="151"/>
    </row>
    <row r="35" ht="12.75">
      <c r="G35" s="151"/>
    </row>
    <row r="36" spans="2:8" ht="23.25">
      <c r="B36" s="67" t="s">
        <v>52</v>
      </c>
      <c r="H36" s="68" t="s">
        <v>97</v>
      </c>
    </row>
  </sheetData>
  <sheetProtection/>
  <mergeCells count="14">
    <mergeCell ref="B2:X2"/>
    <mergeCell ref="B4:X4"/>
    <mergeCell ref="S20:T20"/>
    <mergeCell ref="U20:V20"/>
    <mergeCell ref="S25:T25"/>
    <mergeCell ref="U25:V25"/>
    <mergeCell ref="S26:T26"/>
    <mergeCell ref="U26:V26"/>
    <mergeCell ref="S22:T22"/>
    <mergeCell ref="U22:V22"/>
    <mergeCell ref="S23:T23"/>
    <mergeCell ref="U23:V23"/>
    <mergeCell ref="S24:T24"/>
    <mergeCell ref="U24:V24"/>
  </mergeCells>
  <printOptions/>
  <pageMargins left="0" right="0" top="0" bottom="0" header="0.5118110236220472" footer="0.5118110236220472"/>
  <pageSetup horizontalDpi="600" verticalDpi="600" orientation="landscape" paperSize="9" scale="89" r:id="rId4"/>
  <drawing r:id="rId3"/>
  <legacyDrawing r:id="rId2"/>
  <oleObjects>
    <oleObject progId="MS_ClipArt_Gallery.5" shapeId="2897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W40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2" width="1.7109375" style="9" customWidth="1"/>
    <col min="3" max="3" width="3.7109375" style="9" customWidth="1"/>
    <col min="4" max="4" width="18.7109375" style="9" customWidth="1"/>
    <col min="5" max="5" width="9.7109375" style="9" customWidth="1"/>
    <col min="6" max="6" width="6.140625" style="9" customWidth="1"/>
    <col min="7" max="7" width="6.7109375" style="9" customWidth="1"/>
    <col min="8" max="8" width="4.7109375" style="9" customWidth="1"/>
    <col min="9" max="9" width="6.7109375" style="9" customWidth="1"/>
    <col min="10" max="10" width="4.7109375" style="9" customWidth="1"/>
    <col min="11" max="11" width="6.7109375" style="9" customWidth="1"/>
    <col min="12" max="12" width="4.7109375" style="9" customWidth="1"/>
    <col min="13" max="13" width="6.7109375" style="9" customWidth="1"/>
    <col min="14" max="14" width="4.7109375" style="9" customWidth="1"/>
    <col min="15" max="15" width="6.7109375" style="9" customWidth="1"/>
    <col min="16" max="16" width="4.7109375" style="9" customWidth="1"/>
    <col min="17" max="17" width="6.7109375" style="9" customWidth="1"/>
    <col min="18" max="18" width="4.7109375" style="9" customWidth="1"/>
    <col min="19" max="19" width="6.7109375" style="9" customWidth="1"/>
    <col min="20" max="20" width="4.7109375" style="9" customWidth="1"/>
    <col min="21" max="21" width="6.7109375" style="9" customWidth="1"/>
    <col min="22" max="22" width="4.7109375" style="9" customWidth="1"/>
    <col min="23" max="23" width="1.7109375" style="9" customWidth="1"/>
    <col min="24" max="16384" width="11.421875" style="9" customWidth="1"/>
  </cols>
  <sheetData>
    <row r="1" ht="4.5" customHeight="1" thickBot="1"/>
    <row r="2" spans="2:23" ht="24.75" customHeight="1" thickTop="1">
      <c r="B2" s="248" t="s">
        <v>98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50"/>
    </row>
    <row r="3" spans="2:23" ht="4.5" customHeight="1">
      <c r="B3" s="83"/>
      <c r="O3" s="1"/>
      <c r="P3" s="141"/>
      <c r="W3" s="2"/>
    </row>
    <row r="4" spans="2:23" ht="16.5" customHeight="1">
      <c r="B4" s="83"/>
      <c r="C4" s="69"/>
      <c r="D4" s="60"/>
      <c r="E4" s="60"/>
      <c r="F4" s="84"/>
      <c r="G4" s="84" t="s">
        <v>12</v>
      </c>
      <c r="H4" s="84"/>
      <c r="I4" s="84"/>
      <c r="J4" s="84"/>
      <c r="K4" s="84"/>
      <c r="L4" s="84"/>
      <c r="M4" s="84"/>
      <c r="N4" s="84"/>
      <c r="O4" s="1"/>
      <c r="P4" s="1"/>
      <c r="W4" s="2"/>
    </row>
    <row r="5" spans="2:23" ht="4.5" customHeight="1" thickBot="1">
      <c r="B5" s="83"/>
      <c r="D5" s="9" t="s">
        <v>12</v>
      </c>
      <c r="O5" s="1"/>
      <c r="P5" s="1"/>
      <c r="W5" s="2"/>
    </row>
    <row r="6" spans="2:23" ht="22.5" customHeight="1" thickTop="1">
      <c r="B6" s="83"/>
      <c r="C6" s="61"/>
      <c r="D6" s="62" t="s">
        <v>0</v>
      </c>
      <c r="E6" s="63"/>
      <c r="F6" s="64"/>
      <c r="G6" s="85" t="s">
        <v>1</v>
      </c>
      <c r="H6" s="86"/>
      <c r="I6" s="87" t="s">
        <v>2</v>
      </c>
      <c r="J6" s="86"/>
      <c r="K6" s="87" t="s">
        <v>3</v>
      </c>
      <c r="L6" s="86"/>
      <c r="M6" s="87" t="s">
        <v>4</v>
      </c>
      <c r="N6" s="86"/>
      <c r="O6" s="87" t="s">
        <v>5</v>
      </c>
      <c r="P6" s="86"/>
      <c r="Q6" s="87" t="s">
        <v>6</v>
      </c>
      <c r="R6" s="86"/>
      <c r="S6" s="87" t="s">
        <v>7</v>
      </c>
      <c r="T6" s="86"/>
      <c r="U6" s="87" t="s">
        <v>53</v>
      </c>
      <c r="V6" s="88"/>
      <c r="W6" s="2"/>
    </row>
    <row r="7" spans="2:23" ht="21" customHeight="1" thickBot="1">
      <c r="B7" s="83"/>
      <c r="C7" s="89"/>
      <c r="D7" s="3" t="s">
        <v>30</v>
      </c>
      <c r="E7" s="70" t="s">
        <v>9</v>
      </c>
      <c r="F7" s="4" t="s">
        <v>10</v>
      </c>
      <c r="G7" s="25" t="s">
        <v>9</v>
      </c>
      <c r="H7" s="5" t="s">
        <v>10</v>
      </c>
      <c r="I7" s="6" t="s">
        <v>9</v>
      </c>
      <c r="J7" s="5" t="s">
        <v>10</v>
      </c>
      <c r="K7" s="6" t="s">
        <v>9</v>
      </c>
      <c r="L7" s="5" t="s">
        <v>10</v>
      </c>
      <c r="M7" s="6" t="s">
        <v>9</v>
      </c>
      <c r="N7" s="5" t="s">
        <v>10</v>
      </c>
      <c r="O7" s="6" t="s">
        <v>9</v>
      </c>
      <c r="P7" s="5" t="s">
        <v>10</v>
      </c>
      <c r="Q7" s="6" t="s">
        <v>9</v>
      </c>
      <c r="R7" s="5" t="s">
        <v>10</v>
      </c>
      <c r="S7" s="6" t="s">
        <v>9</v>
      </c>
      <c r="T7" s="5" t="s">
        <v>10</v>
      </c>
      <c r="U7" s="6" t="s">
        <v>9</v>
      </c>
      <c r="V7" s="71" t="s">
        <v>10</v>
      </c>
      <c r="W7" s="2"/>
    </row>
    <row r="8" spans="2:23" ht="24.75" customHeight="1">
      <c r="B8" s="83"/>
      <c r="C8" s="72">
        <v>1</v>
      </c>
      <c r="D8" s="90" t="s">
        <v>63</v>
      </c>
      <c r="E8" s="91">
        <f aca="true" t="shared" si="0" ref="E8:F12">SUM(G8+I8+K8+M8+O8+Q8+S8+U8)</f>
        <v>10863</v>
      </c>
      <c r="F8" s="142">
        <f t="shared" si="0"/>
        <v>28</v>
      </c>
      <c r="G8" s="92">
        <v>1799</v>
      </c>
      <c r="H8" s="75">
        <v>5</v>
      </c>
      <c r="I8" s="93">
        <v>1942</v>
      </c>
      <c r="J8" s="75">
        <v>5</v>
      </c>
      <c r="K8" s="93">
        <v>1841</v>
      </c>
      <c r="L8" s="75">
        <v>5</v>
      </c>
      <c r="M8" s="93">
        <v>1774</v>
      </c>
      <c r="N8" s="75">
        <v>5</v>
      </c>
      <c r="O8" s="93">
        <v>1649</v>
      </c>
      <c r="P8" s="75">
        <v>3</v>
      </c>
      <c r="Q8" s="93">
        <v>1858</v>
      </c>
      <c r="R8" s="75">
        <v>5</v>
      </c>
      <c r="S8" s="93"/>
      <c r="T8" s="75"/>
      <c r="U8" s="93"/>
      <c r="V8" s="94"/>
      <c r="W8" s="2"/>
    </row>
    <row r="9" spans="2:23" ht="24.75" customHeight="1">
      <c r="B9" s="83"/>
      <c r="C9" s="73">
        <v>2</v>
      </c>
      <c r="D9" s="74" t="s">
        <v>79</v>
      </c>
      <c r="E9" s="95">
        <f t="shared" si="0"/>
        <v>10639</v>
      </c>
      <c r="F9" s="143">
        <f t="shared" si="0"/>
        <v>25</v>
      </c>
      <c r="G9" s="96">
        <v>1789</v>
      </c>
      <c r="H9" s="76">
        <v>4</v>
      </c>
      <c r="I9" s="97">
        <v>1747</v>
      </c>
      <c r="J9" s="76">
        <v>4</v>
      </c>
      <c r="K9" s="97">
        <v>1792</v>
      </c>
      <c r="L9" s="76">
        <v>4</v>
      </c>
      <c r="M9" s="97">
        <v>1760</v>
      </c>
      <c r="N9" s="76">
        <v>4</v>
      </c>
      <c r="O9" s="97">
        <v>1778</v>
      </c>
      <c r="P9" s="76">
        <v>5</v>
      </c>
      <c r="Q9" s="97">
        <v>1773</v>
      </c>
      <c r="R9" s="76">
        <v>4</v>
      </c>
      <c r="S9" s="97"/>
      <c r="T9" s="76"/>
      <c r="U9" s="97"/>
      <c r="V9" s="98"/>
      <c r="W9" s="2"/>
    </row>
    <row r="10" spans="2:23" ht="24.75" customHeight="1">
      <c r="B10" s="83"/>
      <c r="C10" s="170">
        <v>3</v>
      </c>
      <c r="D10" s="74" t="s">
        <v>80</v>
      </c>
      <c r="E10" s="95">
        <f t="shared" si="0"/>
        <v>10070</v>
      </c>
      <c r="F10" s="143">
        <f t="shared" si="0"/>
        <v>17</v>
      </c>
      <c r="G10" s="171">
        <v>1675</v>
      </c>
      <c r="H10" s="172">
        <v>3</v>
      </c>
      <c r="I10" s="173">
        <v>1661</v>
      </c>
      <c r="J10" s="172">
        <v>2</v>
      </c>
      <c r="K10" s="173">
        <v>1749</v>
      </c>
      <c r="L10" s="172">
        <v>3</v>
      </c>
      <c r="M10" s="173">
        <v>1687</v>
      </c>
      <c r="N10" s="172">
        <v>2</v>
      </c>
      <c r="O10" s="173">
        <v>1660</v>
      </c>
      <c r="P10" s="172">
        <v>4</v>
      </c>
      <c r="Q10" s="173">
        <v>1638</v>
      </c>
      <c r="R10" s="172">
        <v>3</v>
      </c>
      <c r="S10" s="173"/>
      <c r="T10" s="172"/>
      <c r="U10" s="173"/>
      <c r="V10" s="174"/>
      <c r="W10" s="2"/>
    </row>
    <row r="11" spans="2:23" ht="24.75" customHeight="1">
      <c r="B11" s="83"/>
      <c r="C11" s="170">
        <v>4</v>
      </c>
      <c r="D11" s="175" t="s">
        <v>99</v>
      </c>
      <c r="E11" s="95">
        <f t="shared" si="0"/>
        <v>9735</v>
      </c>
      <c r="F11" s="143">
        <f t="shared" si="0"/>
        <v>12</v>
      </c>
      <c r="G11" s="171">
        <v>1663</v>
      </c>
      <c r="H11" s="172">
        <v>2</v>
      </c>
      <c r="I11" s="173">
        <v>1707</v>
      </c>
      <c r="J11" s="172">
        <v>3</v>
      </c>
      <c r="K11" s="173">
        <v>1705</v>
      </c>
      <c r="L11" s="172">
        <v>2</v>
      </c>
      <c r="M11" s="173">
        <v>1743</v>
      </c>
      <c r="N11" s="172">
        <v>3</v>
      </c>
      <c r="O11" s="173">
        <v>1424</v>
      </c>
      <c r="P11" s="172">
        <v>1</v>
      </c>
      <c r="Q11" s="173">
        <v>1493</v>
      </c>
      <c r="R11" s="172">
        <v>1</v>
      </c>
      <c r="S11" s="173"/>
      <c r="T11" s="172"/>
      <c r="U11" s="173"/>
      <c r="V11" s="174"/>
      <c r="W11" s="2"/>
    </row>
    <row r="12" spans="2:23" ht="24.75" customHeight="1" thickBot="1">
      <c r="B12" s="83"/>
      <c r="C12" s="144">
        <v>5</v>
      </c>
      <c r="D12" s="99" t="s">
        <v>64</v>
      </c>
      <c r="E12" s="100">
        <f t="shared" si="0"/>
        <v>9328</v>
      </c>
      <c r="F12" s="145">
        <f t="shared" si="0"/>
        <v>8</v>
      </c>
      <c r="G12" s="101">
        <v>1525</v>
      </c>
      <c r="H12" s="77">
        <v>1</v>
      </c>
      <c r="I12" s="102">
        <v>1650</v>
      </c>
      <c r="J12" s="77">
        <v>1</v>
      </c>
      <c r="K12" s="102">
        <v>1644</v>
      </c>
      <c r="L12" s="77">
        <v>1</v>
      </c>
      <c r="M12" s="102">
        <v>1496</v>
      </c>
      <c r="N12" s="77">
        <v>1</v>
      </c>
      <c r="O12" s="102">
        <v>1486</v>
      </c>
      <c r="P12" s="77">
        <v>2</v>
      </c>
      <c r="Q12" s="102">
        <v>1527</v>
      </c>
      <c r="R12" s="77">
        <v>2</v>
      </c>
      <c r="S12" s="102"/>
      <c r="T12" s="77"/>
      <c r="U12" s="102"/>
      <c r="V12" s="103"/>
      <c r="W12" s="2"/>
    </row>
    <row r="13" spans="2:23" ht="19.5" customHeight="1" thickTop="1">
      <c r="B13" s="83"/>
      <c r="E13" s="1"/>
      <c r="F13" s="104"/>
      <c r="G13" s="251" t="s">
        <v>100</v>
      </c>
      <c r="H13" s="252"/>
      <c r="I13" s="253" t="s">
        <v>101</v>
      </c>
      <c r="J13" s="254"/>
      <c r="K13" s="246">
        <v>43071</v>
      </c>
      <c r="L13" s="255"/>
      <c r="M13" s="246">
        <v>43120</v>
      </c>
      <c r="N13" s="247"/>
      <c r="O13" s="251" t="s">
        <v>102</v>
      </c>
      <c r="P13" s="252"/>
      <c r="Q13" s="251" t="s">
        <v>103</v>
      </c>
      <c r="R13" s="252"/>
      <c r="S13" s="246">
        <v>43246</v>
      </c>
      <c r="T13" s="255"/>
      <c r="U13" s="246">
        <v>43260</v>
      </c>
      <c r="V13" s="247"/>
      <c r="W13" s="2"/>
    </row>
    <row r="14" spans="2:23" ht="4.5" customHeight="1">
      <c r="B14" s="83"/>
      <c r="G14" s="1" t="s">
        <v>12</v>
      </c>
      <c r="H14" s="1"/>
      <c r="I14" s="1"/>
      <c r="J14" s="1"/>
      <c r="K14" s="1"/>
      <c r="L14" s="1"/>
      <c r="M14" s="1"/>
      <c r="N14" s="1"/>
      <c r="O14" s="1"/>
      <c r="P14" s="1"/>
      <c r="W14" s="2"/>
    </row>
    <row r="15" spans="2:23" ht="30" customHeight="1">
      <c r="B15" s="83"/>
      <c r="G15" s="1"/>
      <c r="H15" s="1"/>
      <c r="I15" s="1"/>
      <c r="J15" s="1"/>
      <c r="K15" s="1"/>
      <c r="L15" s="1"/>
      <c r="M15" s="1"/>
      <c r="N15" s="1"/>
      <c r="O15" s="1"/>
      <c r="P15" s="1"/>
      <c r="W15" s="2"/>
    </row>
    <row r="16" spans="2:23" ht="24.75" customHeight="1">
      <c r="B16" s="146"/>
      <c r="C16"/>
      <c r="D16"/>
      <c r="E16"/>
      <c r="F16"/>
      <c r="G16"/>
      <c r="H16"/>
      <c r="I16"/>
      <c r="J16"/>
      <c r="K16"/>
      <c r="L16"/>
      <c r="M16"/>
      <c r="N16"/>
      <c r="O16"/>
      <c r="P16" s="1"/>
      <c r="W16" s="2"/>
    </row>
    <row r="17" spans="2:23" ht="24.75" customHeight="1">
      <c r="B17" s="146"/>
      <c r="C17"/>
      <c r="D17"/>
      <c r="E17"/>
      <c r="F17"/>
      <c r="G17"/>
      <c r="H17"/>
      <c r="I17"/>
      <c r="J17"/>
      <c r="K17"/>
      <c r="L17"/>
      <c r="M17"/>
      <c r="N17"/>
      <c r="O17"/>
      <c r="P17" s="1"/>
      <c r="W17" s="2"/>
    </row>
    <row r="18" spans="2:23" ht="19.5" customHeight="1">
      <c r="B18" s="146"/>
      <c r="C18"/>
      <c r="D18"/>
      <c r="E18"/>
      <c r="F18"/>
      <c r="G18"/>
      <c r="H18"/>
      <c r="I18"/>
      <c r="J18"/>
      <c r="K18"/>
      <c r="L18"/>
      <c r="M18"/>
      <c r="N18"/>
      <c r="O18"/>
      <c r="P18" s="1"/>
      <c r="W18" s="2"/>
    </row>
    <row r="19" spans="2:23" ht="12.75">
      <c r="B19" s="146"/>
      <c r="C19"/>
      <c r="D19"/>
      <c r="E19"/>
      <c r="F19"/>
      <c r="G19"/>
      <c r="H19"/>
      <c r="I19"/>
      <c r="J19"/>
      <c r="K19"/>
      <c r="L19"/>
      <c r="M19"/>
      <c r="N19"/>
      <c r="O19"/>
      <c r="P19" s="1"/>
      <c r="W19" s="2"/>
    </row>
    <row r="20" spans="2:23" ht="12.75">
      <c r="B20" s="146"/>
      <c r="C20"/>
      <c r="D20"/>
      <c r="E20"/>
      <c r="F20"/>
      <c r="G20"/>
      <c r="H20"/>
      <c r="I20"/>
      <c r="J20"/>
      <c r="K20"/>
      <c r="L20"/>
      <c r="M20"/>
      <c r="N20"/>
      <c r="O20"/>
      <c r="P20" s="1"/>
      <c r="W20" s="2"/>
    </row>
    <row r="21" spans="2:23" ht="12.75">
      <c r="B21" s="146"/>
      <c r="C21"/>
      <c r="D21"/>
      <c r="E21"/>
      <c r="F21"/>
      <c r="G21"/>
      <c r="H21"/>
      <c r="I21"/>
      <c r="J21"/>
      <c r="K21"/>
      <c r="L21"/>
      <c r="M21"/>
      <c r="N21"/>
      <c r="O21"/>
      <c r="P21" s="1"/>
      <c r="W21" s="2"/>
    </row>
    <row r="22" spans="2:23" ht="24.75" customHeight="1" thickBot="1"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7"/>
      <c r="Q22" s="7"/>
      <c r="R22" s="7"/>
      <c r="S22" s="7"/>
      <c r="T22" s="7"/>
      <c r="U22" s="7"/>
      <c r="V22" s="7"/>
      <c r="W22" s="8"/>
    </row>
    <row r="23" spans="2:16" ht="24.75" customHeight="1" thickTop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1"/>
    </row>
    <row r="24" spans="2:16" ht="24.7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"/>
    </row>
    <row r="25" spans="2:16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"/>
    </row>
    <row r="26" spans="2:16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"/>
    </row>
    <row r="27" spans="2:16" ht="12.75"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"/>
    </row>
    <row r="28" spans="2:1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ht="12.75">
      <c r="P39" s="1"/>
    </row>
    <row r="40" ht="12.75">
      <c r="P40" s="1"/>
    </row>
  </sheetData>
  <sheetProtection/>
  <mergeCells count="9">
    <mergeCell ref="U13:V13"/>
    <mergeCell ref="B2:W2"/>
    <mergeCell ref="G13:H13"/>
    <mergeCell ref="I13:J13"/>
    <mergeCell ref="K13:L13"/>
    <mergeCell ref="M13:N13"/>
    <mergeCell ref="O13:P13"/>
    <mergeCell ref="Q13:R13"/>
    <mergeCell ref="S13:T13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6"/>
  <drawing r:id="rId5"/>
  <legacyDrawing r:id="rId4"/>
  <oleObjects>
    <oleObject progId="MSPhotoEd.3" shapeId="624511" r:id="rId1"/>
    <oleObject progId="MSPhotoEd.3" shapeId="447409" r:id="rId2"/>
    <oleObject progId="MSPhotoEd.3" shapeId="29309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AE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9" customWidth="1"/>
    <col min="2" max="2" width="3.28125" style="9" customWidth="1"/>
    <col min="3" max="3" width="17.7109375" style="9" customWidth="1"/>
    <col min="4" max="4" width="11.7109375" style="9" customWidth="1"/>
    <col min="5" max="5" width="7.7109375" style="9" customWidth="1"/>
    <col min="6" max="7" width="5.7109375" style="9" customWidth="1"/>
    <col min="8" max="8" width="6.7109375" style="9" customWidth="1"/>
    <col min="9" max="9" width="5.7109375" style="9" customWidth="1"/>
    <col min="10" max="10" width="2.7109375" style="9" customWidth="1"/>
    <col min="11" max="11" width="5.7109375" style="9" customWidth="1"/>
    <col min="12" max="12" width="2.7109375" style="9" customWidth="1"/>
    <col min="13" max="13" width="5.7109375" style="9" customWidth="1"/>
    <col min="14" max="14" width="2.7109375" style="9" customWidth="1"/>
    <col min="15" max="15" width="5.7109375" style="9" customWidth="1"/>
    <col min="16" max="16" width="2.7109375" style="9" customWidth="1"/>
    <col min="17" max="17" width="5.7109375" style="9" customWidth="1"/>
    <col min="18" max="18" width="2.7109375" style="9" customWidth="1"/>
    <col min="19" max="19" width="5.7109375" style="9" customWidth="1"/>
    <col min="20" max="20" width="2.7109375" style="9" customWidth="1"/>
    <col min="21" max="21" width="5.7109375" style="9" customWidth="1"/>
    <col min="22" max="22" width="2.7109375" style="9" customWidth="1"/>
    <col min="23" max="23" width="5.7109375" style="9" customWidth="1"/>
    <col min="24" max="24" width="2.7109375" style="9" customWidth="1"/>
    <col min="25" max="25" width="5.7109375" style="9" customWidth="1"/>
    <col min="26" max="26" width="2.7109375" style="9" customWidth="1"/>
    <col min="27" max="27" width="5.7109375" style="9" customWidth="1"/>
    <col min="28" max="28" width="2.7109375" style="9" customWidth="1"/>
    <col min="29" max="29" width="5.7109375" style="9" customWidth="1"/>
    <col min="30" max="31" width="2.7109375" style="9" customWidth="1"/>
    <col min="32" max="32" width="4.7109375" style="9" customWidth="1"/>
    <col min="33" max="16384" width="11.421875" style="9" customWidth="1"/>
  </cols>
  <sheetData>
    <row r="1" ht="7.5" customHeight="1"/>
    <row r="2" spans="3:30" ht="19.5" customHeight="1">
      <c r="C2" s="258" t="s">
        <v>104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</row>
    <row r="3" ht="7.5" customHeight="1" thickBot="1"/>
    <row r="4" spans="2:30" ht="12.75">
      <c r="B4" s="176" t="s">
        <v>13</v>
      </c>
      <c r="C4" s="177" t="s">
        <v>14</v>
      </c>
      <c r="D4" s="177" t="s">
        <v>8</v>
      </c>
      <c r="E4" s="177" t="s">
        <v>15</v>
      </c>
      <c r="F4" s="177" t="s">
        <v>16</v>
      </c>
      <c r="G4" s="177" t="s">
        <v>17</v>
      </c>
      <c r="H4" s="178" t="s">
        <v>18</v>
      </c>
      <c r="I4" s="179">
        <v>1</v>
      </c>
      <c r="J4" s="180" t="s">
        <v>12</v>
      </c>
      <c r="K4" s="181">
        <v>2</v>
      </c>
      <c r="L4" s="180" t="s">
        <v>12</v>
      </c>
      <c r="M4" s="181">
        <v>3</v>
      </c>
      <c r="N4" s="180" t="s">
        <v>12</v>
      </c>
      <c r="O4" s="181">
        <v>4</v>
      </c>
      <c r="P4" s="180" t="s">
        <v>12</v>
      </c>
      <c r="Q4" s="181">
        <v>5</v>
      </c>
      <c r="R4" s="180" t="s">
        <v>12</v>
      </c>
      <c r="S4" s="181">
        <v>6</v>
      </c>
      <c r="T4" s="180" t="s">
        <v>12</v>
      </c>
      <c r="U4" s="181">
        <v>7</v>
      </c>
      <c r="V4" s="180" t="s">
        <v>12</v>
      </c>
      <c r="W4" s="181">
        <v>8</v>
      </c>
      <c r="X4" s="182"/>
      <c r="Y4" s="181">
        <v>9</v>
      </c>
      <c r="Z4" s="180"/>
      <c r="AA4" s="183">
        <v>10</v>
      </c>
      <c r="AB4" s="184"/>
      <c r="AC4" s="185">
        <v>11</v>
      </c>
      <c r="AD4" s="186"/>
    </row>
    <row r="5" spans="2:30" ht="15" customHeight="1">
      <c r="B5" s="187">
        <v>1</v>
      </c>
      <c r="C5" s="105" t="s">
        <v>60</v>
      </c>
      <c r="D5" s="106" t="s">
        <v>20</v>
      </c>
      <c r="E5" s="107">
        <f>AVERAGE(I5,K5,M5,O5,Q5,S5,U5,W5,Y5,AA5,AC5)</f>
        <v>559.375</v>
      </c>
      <c r="F5" s="106">
        <f>MAX(I5,K5,M5,O5,Q5,S5,U5,W5,Y5,AA5,AC5)</f>
        <v>603</v>
      </c>
      <c r="G5" s="106">
        <f>MIN(I5,K5,M5,O5,Q5,S5,U5,W5,W5,Y5,AA5,AC5)</f>
        <v>498</v>
      </c>
      <c r="H5" s="108">
        <f>SUM(I5,K5,M5,O5,Q5,S5,U5,W5,Y5,AA5,AC5)</f>
        <v>4475</v>
      </c>
      <c r="I5" s="109">
        <v>498</v>
      </c>
      <c r="J5" s="188">
        <v>2</v>
      </c>
      <c r="K5" s="189">
        <v>574</v>
      </c>
      <c r="L5" s="150">
        <v>1</v>
      </c>
      <c r="M5" s="111">
        <v>555</v>
      </c>
      <c r="N5" s="150">
        <v>1</v>
      </c>
      <c r="O5" s="111">
        <v>557</v>
      </c>
      <c r="P5" s="150">
        <v>1</v>
      </c>
      <c r="Q5" s="111">
        <v>553</v>
      </c>
      <c r="R5" s="150">
        <v>1</v>
      </c>
      <c r="S5" s="111">
        <v>561</v>
      </c>
      <c r="T5" s="150">
        <v>1</v>
      </c>
      <c r="U5" s="111"/>
      <c r="V5" s="112"/>
      <c r="W5" s="111"/>
      <c r="X5" s="112"/>
      <c r="Y5" s="111">
        <v>574</v>
      </c>
      <c r="Z5" s="190">
        <v>1</v>
      </c>
      <c r="AA5" s="114">
        <v>603</v>
      </c>
      <c r="AB5" s="191">
        <v>1</v>
      </c>
      <c r="AC5" s="114"/>
      <c r="AD5" s="192"/>
    </row>
    <row r="6" spans="2:30" ht="15" customHeight="1">
      <c r="B6" s="193">
        <v>2</v>
      </c>
      <c r="C6" s="116" t="s">
        <v>41</v>
      </c>
      <c r="D6" s="106" t="s">
        <v>81</v>
      </c>
      <c r="E6" s="107">
        <f>AVERAGE(I6,K6,M6,O6,Q6,S6,U6,W6,Y6,AA6,AC6)</f>
        <v>532.125</v>
      </c>
      <c r="F6" s="106">
        <f>MAX(I6,K6,M6,O6,Q6,S6,U6,W6,Y6,AA6,AC6)</f>
        <v>563</v>
      </c>
      <c r="G6" s="106">
        <f>MIN(I6,K6,M6,O6,Q6,S6,U6,W6,W6,Y6,AA6,AC6)</f>
        <v>494</v>
      </c>
      <c r="H6" s="108">
        <f>SUM(I6,K6,M6,O6,Q6,S6,U6,W6,Y6,AA6,AC6)</f>
        <v>4257</v>
      </c>
      <c r="I6" s="194">
        <v>512</v>
      </c>
      <c r="J6" s="195">
        <v>1</v>
      </c>
      <c r="K6" s="196">
        <v>550</v>
      </c>
      <c r="L6" s="197">
        <v>2</v>
      </c>
      <c r="M6" s="106">
        <v>539</v>
      </c>
      <c r="N6" s="197">
        <v>2</v>
      </c>
      <c r="O6" s="106">
        <v>543</v>
      </c>
      <c r="P6" s="197">
        <v>2</v>
      </c>
      <c r="Q6" s="106">
        <v>494</v>
      </c>
      <c r="R6" s="197">
        <v>2</v>
      </c>
      <c r="S6" s="106">
        <v>505</v>
      </c>
      <c r="T6" s="197">
        <v>2</v>
      </c>
      <c r="U6" s="106"/>
      <c r="V6" s="106"/>
      <c r="W6" s="106"/>
      <c r="X6" s="106"/>
      <c r="Y6" s="106">
        <v>551</v>
      </c>
      <c r="Z6" s="198">
        <v>2</v>
      </c>
      <c r="AA6" s="106">
        <v>563</v>
      </c>
      <c r="AB6" s="198">
        <v>2</v>
      </c>
      <c r="AC6" s="106"/>
      <c r="AD6" s="199"/>
    </row>
    <row r="7" spans="2:30" ht="15" customHeight="1">
      <c r="B7" s="187">
        <v>3</v>
      </c>
      <c r="C7" s="116" t="s">
        <v>40</v>
      </c>
      <c r="D7" s="106" t="s">
        <v>20</v>
      </c>
      <c r="E7" s="107">
        <f>AVERAGE(I7,K7,M7,O7,Q7,S7,U7,W7,Y7,AA7,AC7)</f>
        <v>469.5</v>
      </c>
      <c r="F7" s="106">
        <f>MAX(I7,K7,M7,O7,Q7,S7,U7,W7,Y7,AA7,AC7)</f>
        <v>503</v>
      </c>
      <c r="G7" s="106">
        <f>MIN(I7,K7,M7,O7,Q7,S7,U7,W7,W7,Y7,AA7,AC7)</f>
        <v>439</v>
      </c>
      <c r="H7" s="108">
        <f>SUM(I7,K7,M7,O7,Q7,S7,U7,W7,Y7,AA7,AC7)</f>
        <v>3756</v>
      </c>
      <c r="I7" s="194">
        <v>439</v>
      </c>
      <c r="J7" s="200">
        <v>4</v>
      </c>
      <c r="K7" s="106">
        <v>472</v>
      </c>
      <c r="L7" s="197">
        <v>3</v>
      </c>
      <c r="M7" s="106">
        <v>471</v>
      </c>
      <c r="N7" s="197">
        <v>3</v>
      </c>
      <c r="O7" s="106">
        <v>482</v>
      </c>
      <c r="P7" s="197">
        <v>3</v>
      </c>
      <c r="Q7" s="106">
        <v>442</v>
      </c>
      <c r="R7" s="197">
        <v>3</v>
      </c>
      <c r="S7" s="106">
        <v>476</v>
      </c>
      <c r="T7" s="197">
        <v>3</v>
      </c>
      <c r="U7" s="106"/>
      <c r="V7" s="106"/>
      <c r="W7" s="106"/>
      <c r="X7" s="106"/>
      <c r="Y7" s="106">
        <v>503</v>
      </c>
      <c r="Z7" s="198">
        <v>3</v>
      </c>
      <c r="AA7" s="106">
        <v>471</v>
      </c>
      <c r="AB7" s="198">
        <v>3</v>
      </c>
      <c r="AC7" s="106"/>
      <c r="AD7" s="201"/>
    </row>
    <row r="8" spans="2:30" ht="15" customHeight="1">
      <c r="B8" s="187">
        <v>4</v>
      </c>
      <c r="C8" s="116" t="s">
        <v>61</v>
      </c>
      <c r="D8" s="106" t="s">
        <v>11</v>
      </c>
      <c r="E8" s="107">
        <f>AVERAGE(I8,K8,M8,O8,Q8,S8,U8,W8,Y8,AA8,AC8)</f>
        <v>440</v>
      </c>
      <c r="F8" s="106">
        <f>MAX(I8,K8,M8,O8,Q8,S8,U8,W8,Y8,AA8,AC8)</f>
        <v>452</v>
      </c>
      <c r="G8" s="106">
        <f>MIN(I8,K8,M8,O8,Q8,S8,U8,W8,W8,Y8,AA8,AC8)</f>
        <v>419</v>
      </c>
      <c r="H8" s="108">
        <f>SUM(I8,K8,M8,O8,Q8,S8,U8,W8,Y8,AA8,AC8)</f>
        <v>3520</v>
      </c>
      <c r="I8" s="194">
        <v>447</v>
      </c>
      <c r="J8" s="200">
        <v>3</v>
      </c>
      <c r="K8" s="106">
        <v>431</v>
      </c>
      <c r="L8" s="197">
        <v>4</v>
      </c>
      <c r="M8" s="106">
        <v>452</v>
      </c>
      <c r="N8" s="197">
        <v>4</v>
      </c>
      <c r="O8" s="106">
        <v>450</v>
      </c>
      <c r="P8" s="197">
        <v>4</v>
      </c>
      <c r="Q8" s="106">
        <v>439</v>
      </c>
      <c r="R8" s="197">
        <v>4</v>
      </c>
      <c r="S8" s="106">
        <v>419</v>
      </c>
      <c r="T8" s="197">
        <v>4</v>
      </c>
      <c r="U8" s="106"/>
      <c r="V8" s="106"/>
      <c r="W8" s="106"/>
      <c r="X8" s="106"/>
      <c r="Y8" s="106">
        <v>435</v>
      </c>
      <c r="Z8" s="198">
        <v>4</v>
      </c>
      <c r="AA8" s="106">
        <v>447</v>
      </c>
      <c r="AB8" s="198">
        <v>4</v>
      </c>
      <c r="AC8" s="106"/>
      <c r="AD8" s="201"/>
    </row>
    <row r="9" spans="2:30" ht="15" customHeight="1" thickBot="1">
      <c r="B9" s="202">
        <v>5</v>
      </c>
      <c r="C9" s="203" t="s">
        <v>88</v>
      </c>
      <c r="D9" s="204" t="s">
        <v>62</v>
      </c>
      <c r="E9" s="127" t="e">
        <f>AVERAGE(I9,K9,M9,O9,Q9,S9,U9,W9,Y9,AA9,AC9)</f>
        <v>#DIV/0!</v>
      </c>
      <c r="F9" s="126">
        <f>MAX(I9,K9,M9,O9,Q9,S9,U9,W9,Y9,AA9,AC9)</f>
        <v>0</v>
      </c>
      <c r="G9" s="126">
        <f>MIN(I9,K9,M9,O9,Q9,S9,U9,W9,W9,Y9,AA9,AC9)</f>
        <v>0</v>
      </c>
      <c r="H9" s="128">
        <f>SUM(I9,K9,M9,O9,Q9,S9,U9,W9,Y9,AA9,AC9)</f>
        <v>0</v>
      </c>
      <c r="I9" s="20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206"/>
    </row>
    <row r="10" spans="2:30" ht="7.5" customHeight="1">
      <c r="B10" s="1"/>
      <c r="C10" s="1"/>
      <c r="D10" s="20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9.5" customHeight="1">
      <c r="B11" s="258" t="s">
        <v>105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</row>
    <row r="12" spans="2:31" ht="7.5" customHeight="1" thickBot="1">
      <c r="B12" s="208" t="s">
        <v>12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1"/>
      <c r="AD12" s="1"/>
      <c r="AE12" s="1"/>
    </row>
    <row r="13" spans="2:31" ht="12.75">
      <c r="B13" s="176" t="s">
        <v>13</v>
      </c>
      <c r="C13" s="177" t="s">
        <v>14</v>
      </c>
      <c r="D13" s="177" t="s">
        <v>8</v>
      </c>
      <c r="E13" s="177" t="s">
        <v>15</v>
      </c>
      <c r="F13" s="177" t="s">
        <v>16</v>
      </c>
      <c r="G13" s="177" t="s">
        <v>17</v>
      </c>
      <c r="H13" s="178" t="s">
        <v>18</v>
      </c>
      <c r="I13" s="179">
        <v>1</v>
      </c>
      <c r="J13" s="180" t="s">
        <v>12</v>
      </c>
      <c r="K13" s="181">
        <v>2</v>
      </c>
      <c r="L13" s="180" t="s">
        <v>12</v>
      </c>
      <c r="M13" s="181">
        <v>3</v>
      </c>
      <c r="N13" s="180" t="s">
        <v>12</v>
      </c>
      <c r="O13" s="181">
        <v>4</v>
      </c>
      <c r="P13" s="180" t="s">
        <v>12</v>
      </c>
      <c r="Q13" s="181">
        <v>5</v>
      </c>
      <c r="R13" s="180" t="s">
        <v>12</v>
      </c>
      <c r="S13" s="181">
        <v>6</v>
      </c>
      <c r="T13" s="180" t="s">
        <v>12</v>
      </c>
      <c r="U13" s="181">
        <v>7</v>
      </c>
      <c r="V13" s="180" t="s">
        <v>12</v>
      </c>
      <c r="W13" s="181">
        <v>8</v>
      </c>
      <c r="X13" s="182"/>
      <c r="Y13" s="181">
        <v>9</v>
      </c>
      <c r="Z13" s="180"/>
      <c r="AA13" s="183">
        <v>10</v>
      </c>
      <c r="AB13" s="184"/>
      <c r="AC13" s="185">
        <v>11</v>
      </c>
      <c r="AD13" s="186"/>
      <c r="AE13" s="1"/>
    </row>
    <row r="14" spans="2:31" ht="15" customHeight="1">
      <c r="B14" s="187">
        <v>1</v>
      </c>
      <c r="C14" s="105" t="s">
        <v>50</v>
      </c>
      <c r="D14" s="106" t="s">
        <v>11</v>
      </c>
      <c r="E14" s="107">
        <f aca="true" t="shared" si="0" ref="E14:E36">AVERAGE(I14,K14,M14,O14,Q14,S14,U14,W14,Y14,AA14,AC14)</f>
        <v>651.1666666666666</v>
      </c>
      <c r="F14" s="106">
        <f aca="true" t="shared" si="1" ref="F14:F36">MAX(I14,K14,M14,O14,Q14,S14,U14,W14,Y14,AA14,AC14)</f>
        <v>700</v>
      </c>
      <c r="G14" s="106">
        <f>MIN(I14,K14,M14,O14,Q14,S14,U14,W14,W14,Y14,AA14,AC14)</f>
        <v>616</v>
      </c>
      <c r="H14" s="108">
        <f aca="true" t="shared" si="2" ref="H14:H36">SUM(I14,K14,M14,O14,Q14,S14,U14,W14,Y14,AA14,AC14)</f>
        <v>3907</v>
      </c>
      <c r="I14" s="109">
        <v>616</v>
      </c>
      <c r="J14" s="150">
        <v>3</v>
      </c>
      <c r="K14" s="111">
        <v>638</v>
      </c>
      <c r="L14" s="150">
        <v>4</v>
      </c>
      <c r="M14" s="111">
        <v>672</v>
      </c>
      <c r="N14" s="150">
        <v>1</v>
      </c>
      <c r="O14" s="111">
        <v>654</v>
      </c>
      <c r="P14" s="150">
        <v>1</v>
      </c>
      <c r="Q14" s="111"/>
      <c r="R14" s="112"/>
      <c r="S14" s="111"/>
      <c r="T14" s="112"/>
      <c r="U14" s="111"/>
      <c r="V14" s="112"/>
      <c r="W14" s="111"/>
      <c r="X14" s="112"/>
      <c r="Y14" s="111">
        <v>627</v>
      </c>
      <c r="Z14" s="209">
        <v>1</v>
      </c>
      <c r="AA14" s="114">
        <v>700</v>
      </c>
      <c r="AB14" s="210">
        <v>1</v>
      </c>
      <c r="AC14" s="114"/>
      <c r="AD14" s="192"/>
      <c r="AE14" s="211"/>
    </row>
    <row r="15" spans="2:31" ht="15" customHeight="1">
      <c r="B15" s="187">
        <v>2</v>
      </c>
      <c r="C15" s="105" t="s">
        <v>34</v>
      </c>
      <c r="D15" s="106" t="s">
        <v>81</v>
      </c>
      <c r="E15" s="107">
        <f t="shared" si="0"/>
        <v>634</v>
      </c>
      <c r="F15" s="106">
        <f t="shared" si="1"/>
        <v>665</v>
      </c>
      <c r="G15" s="106">
        <f>MIN(I15,K15,M15,O15,Q15,S15,U15,W15,W15,Y15,AA15,AC15)</f>
        <v>573</v>
      </c>
      <c r="H15" s="108">
        <f t="shared" si="2"/>
        <v>4438</v>
      </c>
      <c r="I15" s="109">
        <v>573</v>
      </c>
      <c r="J15" s="150">
        <v>6</v>
      </c>
      <c r="K15" s="111">
        <v>661</v>
      </c>
      <c r="L15" s="150">
        <v>1</v>
      </c>
      <c r="M15" s="111">
        <v>643</v>
      </c>
      <c r="N15" s="150">
        <v>2</v>
      </c>
      <c r="O15" s="111">
        <v>652</v>
      </c>
      <c r="P15" s="150">
        <v>2</v>
      </c>
      <c r="Q15" s="111"/>
      <c r="R15" s="112"/>
      <c r="S15" s="111">
        <v>619</v>
      </c>
      <c r="T15" s="150">
        <v>2</v>
      </c>
      <c r="U15" s="111"/>
      <c r="V15" s="112"/>
      <c r="W15" s="111"/>
      <c r="X15" s="112"/>
      <c r="Y15" s="114">
        <v>625</v>
      </c>
      <c r="Z15" s="209">
        <v>2</v>
      </c>
      <c r="AA15" s="114">
        <v>665</v>
      </c>
      <c r="AB15" s="210">
        <v>2</v>
      </c>
      <c r="AC15" s="114"/>
      <c r="AD15" s="192"/>
      <c r="AE15" s="211"/>
    </row>
    <row r="16" spans="2:31" ht="15" customHeight="1">
      <c r="B16" s="187">
        <v>3</v>
      </c>
      <c r="C16" s="105" t="s">
        <v>65</v>
      </c>
      <c r="D16" s="106" t="s">
        <v>62</v>
      </c>
      <c r="E16" s="107">
        <f t="shared" si="0"/>
        <v>617</v>
      </c>
      <c r="F16" s="11">
        <f t="shared" si="1"/>
        <v>637</v>
      </c>
      <c r="G16" s="11">
        <f>MIN(I16,K16,M16,O16,Q16,S16,U16,W16,Y16,AA16,AC16)</f>
        <v>603</v>
      </c>
      <c r="H16" s="12">
        <f t="shared" si="2"/>
        <v>3085</v>
      </c>
      <c r="I16" s="109"/>
      <c r="J16" s="112"/>
      <c r="K16" s="111"/>
      <c r="L16" s="112"/>
      <c r="M16" s="111">
        <v>619</v>
      </c>
      <c r="N16" s="150">
        <v>4</v>
      </c>
      <c r="O16" s="111">
        <v>611</v>
      </c>
      <c r="P16" s="150">
        <v>3</v>
      </c>
      <c r="Q16" s="111">
        <v>637</v>
      </c>
      <c r="R16" s="150">
        <v>1</v>
      </c>
      <c r="S16" s="111"/>
      <c r="T16" s="112"/>
      <c r="U16" s="111"/>
      <c r="V16" s="112"/>
      <c r="W16" s="111"/>
      <c r="X16" s="112"/>
      <c r="Y16" s="114">
        <v>603</v>
      </c>
      <c r="Z16" s="209">
        <v>4</v>
      </c>
      <c r="AA16" s="114">
        <v>615</v>
      </c>
      <c r="AB16" s="210">
        <v>4</v>
      </c>
      <c r="AC16" s="114"/>
      <c r="AD16" s="192"/>
      <c r="AE16" s="211"/>
    </row>
    <row r="17" spans="2:31" ht="15" customHeight="1">
      <c r="B17" s="187">
        <v>4</v>
      </c>
      <c r="C17" s="105" t="s">
        <v>31</v>
      </c>
      <c r="D17" s="106" t="s">
        <v>81</v>
      </c>
      <c r="E17" s="107">
        <f t="shared" si="0"/>
        <v>614</v>
      </c>
      <c r="F17" s="106">
        <f t="shared" si="1"/>
        <v>641</v>
      </c>
      <c r="G17" s="106">
        <f>MIN(I17,K17,M17,O17,Q17,S17,U17,W17,W17,Y17,AA17,AC17)</f>
        <v>567</v>
      </c>
      <c r="H17" s="108">
        <f t="shared" si="2"/>
        <v>4298</v>
      </c>
      <c r="I17" s="109">
        <v>617</v>
      </c>
      <c r="J17" s="150">
        <v>2</v>
      </c>
      <c r="K17" s="111">
        <v>641</v>
      </c>
      <c r="L17" s="150">
        <v>2</v>
      </c>
      <c r="M17" s="111">
        <v>623</v>
      </c>
      <c r="N17" s="150">
        <v>3</v>
      </c>
      <c r="O17" s="111"/>
      <c r="P17" s="112"/>
      <c r="Q17" s="111">
        <v>567</v>
      </c>
      <c r="R17" s="150">
        <v>4</v>
      </c>
      <c r="S17" s="111">
        <v>626</v>
      </c>
      <c r="T17" s="150">
        <v>1</v>
      </c>
      <c r="U17" s="111"/>
      <c r="V17" s="112"/>
      <c r="W17" s="111"/>
      <c r="X17" s="112"/>
      <c r="Y17" s="114">
        <v>600</v>
      </c>
      <c r="Z17" s="209">
        <v>5</v>
      </c>
      <c r="AA17" s="114">
        <v>624</v>
      </c>
      <c r="AB17" s="210">
        <v>3</v>
      </c>
      <c r="AC17" s="114"/>
      <c r="AD17" s="192"/>
      <c r="AE17" s="211"/>
    </row>
    <row r="18" spans="2:31" ht="15" customHeight="1">
      <c r="B18" s="187">
        <v>5</v>
      </c>
      <c r="C18" s="105" t="s">
        <v>33</v>
      </c>
      <c r="D18" s="106" t="s">
        <v>20</v>
      </c>
      <c r="E18" s="107">
        <f t="shared" si="0"/>
        <v>602.5</v>
      </c>
      <c r="F18" s="106">
        <f t="shared" si="1"/>
        <v>640</v>
      </c>
      <c r="G18" s="106">
        <f>MIN(I18,K18,M18,O18,Q18,S18,U18,W18,W18,Y18,AA18,AC18)</f>
        <v>575</v>
      </c>
      <c r="H18" s="108">
        <f t="shared" si="2"/>
        <v>4820</v>
      </c>
      <c r="I18" s="109">
        <v>609</v>
      </c>
      <c r="J18" s="150">
        <v>4</v>
      </c>
      <c r="K18" s="111">
        <v>640</v>
      </c>
      <c r="L18" s="150">
        <v>3</v>
      </c>
      <c r="M18" s="111">
        <v>575</v>
      </c>
      <c r="N18" s="150">
        <v>8</v>
      </c>
      <c r="O18" s="111">
        <v>579</v>
      </c>
      <c r="P18" s="150">
        <v>6</v>
      </c>
      <c r="Q18" s="111">
        <v>588</v>
      </c>
      <c r="R18" s="150">
        <v>2</v>
      </c>
      <c r="S18" s="111">
        <v>613</v>
      </c>
      <c r="T18" s="150">
        <v>3</v>
      </c>
      <c r="U18" s="111"/>
      <c r="V18" s="112"/>
      <c r="W18" s="111"/>
      <c r="X18" s="112"/>
      <c r="Y18" s="114">
        <v>607</v>
      </c>
      <c r="Z18" s="209">
        <v>3</v>
      </c>
      <c r="AA18" s="114">
        <v>609</v>
      </c>
      <c r="AB18" s="210">
        <v>5</v>
      </c>
      <c r="AC18" s="114"/>
      <c r="AD18" s="212"/>
      <c r="AE18" s="211"/>
    </row>
    <row r="19" spans="2:31" ht="15" customHeight="1">
      <c r="B19" s="187">
        <v>6</v>
      </c>
      <c r="C19" s="105" t="s">
        <v>35</v>
      </c>
      <c r="D19" s="106" t="s">
        <v>20</v>
      </c>
      <c r="E19" s="107">
        <f t="shared" si="0"/>
        <v>599</v>
      </c>
      <c r="F19" s="106">
        <f t="shared" si="1"/>
        <v>599</v>
      </c>
      <c r="G19" s="106">
        <f>MIN(I19,K19,M19,O19,Q19,S19,U19,W19,W19,Y19,AA19,AC19)</f>
        <v>599</v>
      </c>
      <c r="H19" s="108">
        <f t="shared" si="2"/>
        <v>599</v>
      </c>
      <c r="I19" s="109"/>
      <c r="J19" s="112"/>
      <c r="K19" s="111">
        <v>599</v>
      </c>
      <c r="L19" s="150">
        <v>6</v>
      </c>
      <c r="M19" s="111"/>
      <c r="N19" s="112"/>
      <c r="O19" s="111"/>
      <c r="P19" s="112"/>
      <c r="Q19" s="111"/>
      <c r="R19" s="112"/>
      <c r="S19" s="111"/>
      <c r="T19" s="112"/>
      <c r="U19" s="111"/>
      <c r="V19" s="112"/>
      <c r="W19" s="111"/>
      <c r="X19" s="112"/>
      <c r="Y19" s="114"/>
      <c r="Z19" s="213"/>
      <c r="AA19" s="114"/>
      <c r="AB19" s="214"/>
      <c r="AC19" s="114"/>
      <c r="AD19" s="192"/>
      <c r="AE19" s="211"/>
    </row>
    <row r="20" spans="2:31" ht="15" customHeight="1">
      <c r="B20" s="187">
        <v>7</v>
      </c>
      <c r="C20" s="105" t="s">
        <v>66</v>
      </c>
      <c r="D20" s="106" t="s">
        <v>62</v>
      </c>
      <c r="E20" s="107">
        <f t="shared" si="0"/>
        <v>592</v>
      </c>
      <c r="F20" s="11">
        <f t="shared" si="1"/>
        <v>610</v>
      </c>
      <c r="G20" s="11">
        <f>MIN(I20,K20,M20,O20,Q20,S20,U20,W20,Y20,AA20,AC20)</f>
        <v>561</v>
      </c>
      <c r="H20" s="12">
        <f t="shared" si="2"/>
        <v>4736</v>
      </c>
      <c r="I20" s="109">
        <v>593</v>
      </c>
      <c r="J20" s="150">
        <v>5</v>
      </c>
      <c r="K20" s="111">
        <v>590</v>
      </c>
      <c r="L20" s="150">
        <v>7</v>
      </c>
      <c r="M20" s="111">
        <v>610</v>
      </c>
      <c r="N20" s="150">
        <v>5</v>
      </c>
      <c r="O20" s="111">
        <v>561</v>
      </c>
      <c r="P20" s="150">
        <v>8</v>
      </c>
      <c r="Q20" s="111">
        <v>581</v>
      </c>
      <c r="R20" s="150">
        <v>3</v>
      </c>
      <c r="S20" s="111">
        <v>604</v>
      </c>
      <c r="T20" s="150">
        <v>4</v>
      </c>
      <c r="U20" s="111"/>
      <c r="V20" s="112"/>
      <c r="W20" s="111"/>
      <c r="X20" s="112"/>
      <c r="Y20" s="114">
        <v>588</v>
      </c>
      <c r="Z20" s="209">
        <v>7</v>
      </c>
      <c r="AA20" s="114">
        <v>609</v>
      </c>
      <c r="AB20" s="210">
        <v>6</v>
      </c>
      <c r="AC20" s="114"/>
      <c r="AD20" s="192"/>
      <c r="AE20" s="211"/>
    </row>
    <row r="21" spans="2:31" ht="15" customHeight="1">
      <c r="B21" s="187">
        <v>8</v>
      </c>
      <c r="C21" s="105" t="s">
        <v>71</v>
      </c>
      <c r="D21" s="106" t="s">
        <v>62</v>
      </c>
      <c r="E21" s="107">
        <f t="shared" si="0"/>
        <v>580.125</v>
      </c>
      <c r="F21" s="11">
        <f t="shared" si="1"/>
        <v>628</v>
      </c>
      <c r="G21" s="11">
        <f>MIN(I21,K21,M21,O21,Q21,S21,U21,W21,Y21,AA21,AC21)</f>
        <v>523</v>
      </c>
      <c r="H21" s="12">
        <f t="shared" si="2"/>
        <v>4641</v>
      </c>
      <c r="I21" s="109">
        <v>628</v>
      </c>
      <c r="J21" s="150">
        <v>1</v>
      </c>
      <c r="K21" s="111">
        <v>602</v>
      </c>
      <c r="L21" s="150">
        <v>5</v>
      </c>
      <c r="M21" s="111">
        <v>562</v>
      </c>
      <c r="N21" s="150">
        <v>10</v>
      </c>
      <c r="O21" s="111">
        <v>588</v>
      </c>
      <c r="P21" s="150">
        <v>5</v>
      </c>
      <c r="Q21" s="111">
        <v>560</v>
      </c>
      <c r="R21" s="150">
        <v>7</v>
      </c>
      <c r="S21" s="111">
        <v>587</v>
      </c>
      <c r="T21" s="150">
        <v>5</v>
      </c>
      <c r="U21" s="111"/>
      <c r="V21" s="112"/>
      <c r="W21" s="111"/>
      <c r="X21" s="112"/>
      <c r="Y21" s="114">
        <v>591</v>
      </c>
      <c r="Z21" s="209">
        <v>6</v>
      </c>
      <c r="AA21" s="114">
        <v>523</v>
      </c>
      <c r="AB21" s="210">
        <v>7</v>
      </c>
      <c r="AC21" s="114"/>
      <c r="AD21" s="192"/>
      <c r="AE21" s="211"/>
    </row>
    <row r="22" spans="2:31" ht="15" customHeight="1">
      <c r="B22" s="187">
        <v>9</v>
      </c>
      <c r="C22" s="105" t="s">
        <v>68</v>
      </c>
      <c r="D22" s="106" t="s">
        <v>62</v>
      </c>
      <c r="E22" s="107">
        <f t="shared" si="0"/>
        <v>576.125</v>
      </c>
      <c r="F22" s="11">
        <f t="shared" si="1"/>
        <v>624</v>
      </c>
      <c r="G22" s="11">
        <f>MIN(I22,K22,M22,O22,Q22,S22,U22,W22,Y22,AA22,AC22)</f>
        <v>545</v>
      </c>
      <c r="H22" s="12">
        <f t="shared" si="2"/>
        <v>4609</v>
      </c>
      <c r="I22" s="109">
        <v>568</v>
      </c>
      <c r="J22" s="150">
        <v>7</v>
      </c>
      <c r="K22" s="111">
        <v>555</v>
      </c>
      <c r="L22" s="150">
        <v>10</v>
      </c>
      <c r="M22" s="111">
        <v>596</v>
      </c>
      <c r="N22" s="150">
        <v>7</v>
      </c>
      <c r="O22" s="111">
        <v>545</v>
      </c>
      <c r="P22" s="150">
        <v>11</v>
      </c>
      <c r="Q22" s="111">
        <v>553</v>
      </c>
      <c r="R22" s="150">
        <v>8</v>
      </c>
      <c r="S22" s="111">
        <v>582</v>
      </c>
      <c r="T22" s="150">
        <v>6</v>
      </c>
      <c r="U22" s="111"/>
      <c r="V22" s="112"/>
      <c r="W22" s="111"/>
      <c r="X22" s="112"/>
      <c r="Y22" s="114">
        <v>624</v>
      </c>
      <c r="Z22" s="215">
        <v>1</v>
      </c>
      <c r="AA22" s="114">
        <v>586</v>
      </c>
      <c r="AB22" s="216">
        <v>2</v>
      </c>
      <c r="AC22" s="114"/>
      <c r="AD22" s="192"/>
      <c r="AE22" s="211"/>
    </row>
    <row r="23" spans="2:31" ht="15" customHeight="1">
      <c r="B23" s="187">
        <v>10</v>
      </c>
      <c r="C23" s="105" t="s">
        <v>83</v>
      </c>
      <c r="D23" s="106" t="s">
        <v>69</v>
      </c>
      <c r="E23" s="107">
        <f t="shared" si="0"/>
        <v>571.875</v>
      </c>
      <c r="F23" s="106">
        <f t="shared" si="1"/>
        <v>603</v>
      </c>
      <c r="G23" s="106">
        <f>MIN(I23,K23,M23,O23,Q23,S23,U23,W23,W23,Y23,AA23,AC23)</f>
        <v>537</v>
      </c>
      <c r="H23" s="108">
        <f t="shared" si="2"/>
        <v>4575</v>
      </c>
      <c r="I23" s="109">
        <v>563</v>
      </c>
      <c r="J23" s="150">
        <v>9</v>
      </c>
      <c r="K23" s="111">
        <v>549</v>
      </c>
      <c r="L23" s="150">
        <v>12</v>
      </c>
      <c r="M23" s="111">
        <v>597</v>
      </c>
      <c r="N23" s="150">
        <v>6</v>
      </c>
      <c r="O23" s="111">
        <v>603</v>
      </c>
      <c r="P23" s="150">
        <v>4</v>
      </c>
      <c r="Q23" s="111">
        <v>565</v>
      </c>
      <c r="R23" s="150">
        <v>5</v>
      </c>
      <c r="S23" s="111">
        <v>537</v>
      </c>
      <c r="T23" s="150">
        <v>10</v>
      </c>
      <c r="U23" s="111"/>
      <c r="V23" s="112"/>
      <c r="W23" s="111"/>
      <c r="X23" s="112"/>
      <c r="Y23" s="114">
        <v>570</v>
      </c>
      <c r="Z23" s="215">
        <v>4</v>
      </c>
      <c r="AA23" s="114">
        <v>591</v>
      </c>
      <c r="AB23" s="216">
        <v>1</v>
      </c>
      <c r="AC23" s="114"/>
      <c r="AD23" s="192"/>
      <c r="AE23" s="211"/>
    </row>
    <row r="24" spans="2:31" ht="15" customHeight="1">
      <c r="B24" s="187">
        <v>11</v>
      </c>
      <c r="C24" s="105" t="s">
        <v>67</v>
      </c>
      <c r="D24" s="106" t="s">
        <v>62</v>
      </c>
      <c r="E24" s="107">
        <f t="shared" si="0"/>
        <v>564.75</v>
      </c>
      <c r="F24" s="11">
        <f t="shared" si="1"/>
        <v>595</v>
      </c>
      <c r="G24" s="11">
        <f>MIN(I24,K24,M24,O24,Q24,S24,U24,W24,Y24,AA24,AC24)</f>
        <v>533</v>
      </c>
      <c r="H24" s="12">
        <f t="shared" si="2"/>
        <v>4518</v>
      </c>
      <c r="I24" s="109">
        <v>563</v>
      </c>
      <c r="J24" s="150">
        <v>8</v>
      </c>
      <c r="K24" s="111">
        <v>578</v>
      </c>
      <c r="L24" s="150">
        <v>8</v>
      </c>
      <c r="M24" s="111">
        <v>563</v>
      </c>
      <c r="N24" s="150">
        <v>9</v>
      </c>
      <c r="O24" s="111">
        <v>567</v>
      </c>
      <c r="P24" s="150">
        <v>7</v>
      </c>
      <c r="Q24" s="111">
        <v>533</v>
      </c>
      <c r="R24" s="150">
        <v>10</v>
      </c>
      <c r="S24" s="111">
        <v>577</v>
      </c>
      <c r="T24" s="150">
        <v>7</v>
      </c>
      <c r="U24" s="111"/>
      <c r="V24" s="112"/>
      <c r="W24" s="111"/>
      <c r="X24" s="113"/>
      <c r="Y24" s="114">
        <v>595</v>
      </c>
      <c r="Z24" s="215">
        <v>2</v>
      </c>
      <c r="AA24" s="114">
        <v>542</v>
      </c>
      <c r="AB24" s="216">
        <v>4</v>
      </c>
      <c r="AC24" s="114"/>
      <c r="AD24" s="192"/>
      <c r="AE24" s="211"/>
    </row>
    <row r="25" spans="2:31" ht="15" customHeight="1">
      <c r="B25" s="187">
        <v>12</v>
      </c>
      <c r="C25" s="105" t="s">
        <v>19</v>
      </c>
      <c r="D25" s="106" t="s">
        <v>20</v>
      </c>
      <c r="E25" s="107">
        <f t="shared" si="0"/>
        <v>559.375</v>
      </c>
      <c r="F25" s="11">
        <f t="shared" si="1"/>
        <v>603</v>
      </c>
      <c r="G25" s="11">
        <f>MIN(I25,K25,M25,O25,Q25,S25,U25,W25,Y25,AA25,AC25)</f>
        <v>498</v>
      </c>
      <c r="H25" s="12">
        <f t="shared" si="2"/>
        <v>4475</v>
      </c>
      <c r="I25" s="109">
        <v>498</v>
      </c>
      <c r="J25" s="150">
        <v>15</v>
      </c>
      <c r="K25" s="111">
        <v>574</v>
      </c>
      <c r="L25" s="150">
        <v>9</v>
      </c>
      <c r="M25" s="111">
        <v>555</v>
      </c>
      <c r="N25" s="150">
        <v>12</v>
      </c>
      <c r="O25" s="111">
        <v>557</v>
      </c>
      <c r="P25" s="150">
        <v>9</v>
      </c>
      <c r="Q25" s="111">
        <v>553</v>
      </c>
      <c r="R25" s="150">
        <v>9</v>
      </c>
      <c r="S25" s="111">
        <v>561</v>
      </c>
      <c r="T25" s="150">
        <v>8</v>
      </c>
      <c r="U25" s="111"/>
      <c r="V25" s="112"/>
      <c r="W25" s="111"/>
      <c r="X25" s="112"/>
      <c r="Y25" s="114">
        <v>574</v>
      </c>
      <c r="Z25" s="190">
        <v>1</v>
      </c>
      <c r="AA25" s="114">
        <v>603</v>
      </c>
      <c r="AB25" s="191">
        <v>1</v>
      </c>
      <c r="AC25" s="114"/>
      <c r="AD25" s="192"/>
      <c r="AE25" s="211"/>
    </row>
    <row r="26" spans="2:31" ht="15" customHeight="1">
      <c r="B26" s="187">
        <v>13</v>
      </c>
      <c r="C26" s="105" t="s">
        <v>82</v>
      </c>
      <c r="D26" s="106" t="s">
        <v>69</v>
      </c>
      <c r="E26" s="107">
        <f t="shared" si="0"/>
        <v>547.625</v>
      </c>
      <c r="F26" s="106">
        <f t="shared" si="1"/>
        <v>573</v>
      </c>
      <c r="G26" s="106">
        <f>MIN(I26,K26,M26,O26,Q26,S26,U26,W26,W26,Y26,AA26,AC26)</f>
        <v>517</v>
      </c>
      <c r="H26" s="108">
        <f t="shared" si="2"/>
        <v>4381</v>
      </c>
      <c r="I26" s="109">
        <v>549</v>
      </c>
      <c r="J26" s="150">
        <v>10</v>
      </c>
      <c r="K26" s="111">
        <v>534</v>
      </c>
      <c r="L26" s="150">
        <v>14</v>
      </c>
      <c r="M26" s="111">
        <v>559</v>
      </c>
      <c r="N26" s="150">
        <v>11</v>
      </c>
      <c r="O26" s="111">
        <v>517</v>
      </c>
      <c r="P26" s="150">
        <v>14</v>
      </c>
      <c r="Q26" s="111">
        <v>562</v>
      </c>
      <c r="R26" s="150">
        <v>6</v>
      </c>
      <c r="S26" s="111">
        <v>524</v>
      </c>
      <c r="T26" s="150">
        <v>11</v>
      </c>
      <c r="U26" s="111"/>
      <c r="V26" s="112"/>
      <c r="W26" s="111"/>
      <c r="X26" s="112"/>
      <c r="Y26" s="114">
        <v>573</v>
      </c>
      <c r="Z26" s="215">
        <v>3</v>
      </c>
      <c r="AA26" s="114">
        <v>563</v>
      </c>
      <c r="AB26" s="216">
        <v>3</v>
      </c>
      <c r="AC26" s="114"/>
      <c r="AD26" s="192"/>
      <c r="AE26" s="211"/>
    </row>
    <row r="27" spans="2:31" ht="15" customHeight="1">
      <c r="B27" s="187">
        <v>14</v>
      </c>
      <c r="C27" s="105" t="s">
        <v>91</v>
      </c>
      <c r="D27" s="106" t="s">
        <v>11</v>
      </c>
      <c r="E27" s="107">
        <f t="shared" si="0"/>
        <v>537.4</v>
      </c>
      <c r="F27" s="106">
        <f t="shared" si="1"/>
        <v>553</v>
      </c>
      <c r="G27" s="106">
        <f>MIN(I27,K27,M27,O27,Q27,S27,U27,W27,W27,Y27,AA27,AC27)</f>
        <v>516</v>
      </c>
      <c r="H27" s="108">
        <f t="shared" si="2"/>
        <v>2687</v>
      </c>
      <c r="I27" s="109">
        <v>546</v>
      </c>
      <c r="J27" s="150">
        <v>11</v>
      </c>
      <c r="K27" s="111"/>
      <c r="L27" s="112"/>
      <c r="M27" s="111">
        <v>528</v>
      </c>
      <c r="N27" s="150">
        <v>15</v>
      </c>
      <c r="O27" s="111">
        <v>544</v>
      </c>
      <c r="P27" s="150">
        <v>12</v>
      </c>
      <c r="Q27" s="111">
        <v>516</v>
      </c>
      <c r="R27" s="150">
        <v>11</v>
      </c>
      <c r="S27" s="111">
        <v>553</v>
      </c>
      <c r="T27" s="150">
        <v>9</v>
      </c>
      <c r="U27" s="111"/>
      <c r="V27" s="112"/>
      <c r="W27" s="115"/>
      <c r="X27" s="112"/>
      <c r="Y27" s="114"/>
      <c r="Z27" s="213"/>
      <c r="AA27" s="114"/>
      <c r="AB27" s="214"/>
      <c r="AC27" s="114"/>
      <c r="AD27" s="192"/>
      <c r="AE27" s="211"/>
    </row>
    <row r="28" spans="2:31" ht="15" customHeight="1">
      <c r="B28" s="187">
        <v>15</v>
      </c>
      <c r="C28" s="105" t="s">
        <v>22</v>
      </c>
      <c r="D28" s="106" t="s">
        <v>81</v>
      </c>
      <c r="E28" s="57">
        <f t="shared" si="0"/>
        <v>532.125</v>
      </c>
      <c r="F28" s="11">
        <f t="shared" si="1"/>
        <v>563</v>
      </c>
      <c r="G28" s="11">
        <f>MIN(I28,K28,M28,O28,Q28,S28,U28,W28,Y28,AA28,AC28)</f>
        <v>494</v>
      </c>
      <c r="H28" s="12">
        <f t="shared" si="2"/>
        <v>4257</v>
      </c>
      <c r="I28" s="109">
        <v>512</v>
      </c>
      <c r="J28" s="150">
        <v>13</v>
      </c>
      <c r="K28" s="111">
        <v>550</v>
      </c>
      <c r="L28" s="150">
        <v>11</v>
      </c>
      <c r="M28" s="111">
        <v>539</v>
      </c>
      <c r="N28" s="150">
        <v>14</v>
      </c>
      <c r="O28" s="111">
        <v>543</v>
      </c>
      <c r="P28" s="150">
        <v>13</v>
      </c>
      <c r="Q28" s="111">
        <v>494</v>
      </c>
      <c r="R28" s="150">
        <v>12</v>
      </c>
      <c r="S28" s="111">
        <v>505</v>
      </c>
      <c r="T28" s="150">
        <v>13</v>
      </c>
      <c r="U28" s="111"/>
      <c r="V28" s="112"/>
      <c r="W28" s="115"/>
      <c r="X28" s="113"/>
      <c r="Y28" s="114">
        <v>551</v>
      </c>
      <c r="Z28" s="190">
        <v>2</v>
      </c>
      <c r="AA28" s="114">
        <v>563</v>
      </c>
      <c r="AB28" s="191">
        <v>2</v>
      </c>
      <c r="AC28" s="114"/>
      <c r="AD28" s="212"/>
      <c r="AE28" s="211"/>
    </row>
    <row r="29" spans="2:31" ht="15" customHeight="1">
      <c r="B29" s="187">
        <v>16</v>
      </c>
      <c r="C29" s="105" t="s">
        <v>37</v>
      </c>
      <c r="D29" s="106" t="s">
        <v>20</v>
      </c>
      <c r="E29" s="107">
        <f t="shared" si="0"/>
        <v>520.25</v>
      </c>
      <c r="F29" s="11">
        <f t="shared" si="1"/>
        <v>550</v>
      </c>
      <c r="G29" s="11">
        <f>MIN(I29,K29,M29,O29,Q29,S29,U29,W29,Y29,AA29,AC29)</f>
        <v>490</v>
      </c>
      <c r="H29" s="12">
        <f t="shared" si="2"/>
        <v>2081</v>
      </c>
      <c r="I29" s="109">
        <v>515</v>
      </c>
      <c r="J29" s="150">
        <v>12</v>
      </c>
      <c r="K29" s="111">
        <v>526</v>
      </c>
      <c r="L29" s="150">
        <v>16</v>
      </c>
      <c r="M29" s="111">
        <v>550</v>
      </c>
      <c r="N29" s="150">
        <v>13</v>
      </c>
      <c r="O29" s="111"/>
      <c r="P29" s="112"/>
      <c r="Q29" s="111"/>
      <c r="R29" s="112"/>
      <c r="S29" s="111">
        <v>490</v>
      </c>
      <c r="T29" s="150">
        <v>14</v>
      </c>
      <c r="U29" s="111"/>
      <c r="V29" s="112"/>
      <c r="W29" s="115"/>
      <c r="X29" s="113"/>
      <c r="Y29" s="114"/>
      <c r="Z29" s="213"/>
      <c r="AA29" s="114"/>
      <c r="AB29" s="214"/>
      <c r="AC29" s="114"/>
      <c r="AD29" s="212"/>
      <c r="AE29" s="211"/>
    </row>
    <row r="30" spans="2:31" ht="15" customHeight="1">
      <c r="B30" s="187">
        <v>17</v>
      </c>
      <c r="C30" s="105" t="s">
        <v>38</v>
      </c>
      <c r="D30" s="106" t="s">
        <v>11</v>
      </c>
      <c r="E30" s="107">
        <f t="shared" si="0"/>
        <v>510.625</v>
      </c>
      <c r="F30" s="106">
        <f t="shared" si="1"/>
        <v>545</v>
      </c>
      <c r="G30" s="106">
        <f>MIN(I30,K30,M30,O30,Q30,S30,U30,W30,W30,Y30,AA30,AC30)</f>
        <v>469</v>
      </c>
      <c r="H30" s="108">
        <f t="shared" si="2"/>
        <v>4085</v>
      </c>
      <c r="I30" s="109">
        <v>501</v>
      </c>
      <c r="J30" s="150">
        <v>14</v>
      </c>
      <c r="K30" s="111">
        <v>536</v>
      </c>
      <c r="L30" s="150">
        <v>13</v>
      </c>
      <c r="M30" s="111">
        <v>505</v>
      </c>
      <c r="N30" s="150">
        <v>16</v>
      </c>
      <c r="O30" s="111">
        <v>545</v>
      </c>
      <c r="P30" s="150">
        <v>10</v>
      </c>
      <c r="Q30" s="111">
        <v>469</v>
      </c>
      <c r="R30" s="150">
        <v>14</v>
      </c>
      <c r="S30" s="111">
        <v>521</v>
      </c>
      <c r="T30" s="150">
        <v>12</v>
      </c>
      <c r="U30" s="111"/>
      <c r="V30" s="112"/>
      <c r="W30" s="115"/>
      <c r="X30" s="112"/>
      <c r="Y30" s="114">
        <v>521</v>
      </c>
      <c r="Z30" s="215">
        <v>5</v>
      </c>
      <c r="AA30" s="114">
        <v>487</v>
      </c>
      <c r="AB30" s="216">
        <v>6</v>
      </c>
      <c r="AC30" s="114"/>
      <c r="AD30" s="192"/>
      <c r="AE30" s="211"/>
    </row>
    <row r="31" spans="2:31" ht="15" customHeight="1">
      <c r="B31" s="187">
        <v>18</v>
      </c>
      <c r="C31" s="105" t="s">
        <v>36</v>
      </c>
      <c r="D31" s="106" t="s">
        <v>11</v>
      </c>
      <c r="E31" s="107">
        <f t="shared" si="0"/>
        <v>486</v>
      </c>
      <c r="F31" s="106">
        <f t="shared" si="1"/>
        <v>533</v>
      </c>
      <c r="G31" s="106">
        <f>MIN(I31,K31,M31,O31,Q31,S31,U31,W31,W31,Y31,AA31,AC31)</f>
        <v>437</v>
      </c>
      <c r="H31" s="108">
        <f t="shared" si="2"/>
        <v>2916</v>
      </c>
      <c r="I31" s="109">
        <v>453</v>
      </c>
      <c r="J31" s="150">
        <v>17</v>
      </c>
      <c r="K31" s="111">
        <v>533</v>
      </c>
      <c r="L31" s="150">
        <v>15</v>
      </c>
      <c r="M31" s="111">
        <v>478</v>
      </c>
      <c r="N31" s="150">
        <v>17</v>
      </c>
      <c r="O31" s="111">
        <v>500</v>
      </c>
      <c r="P31" s="150">
        <v>15</v>
      </c>
      <c r="Q31" s="111"/>
      <c r="R31" s="112"/>
      <c r="S31" s="111"/>
      <c r="T31" s="112"/>
      <c r="U31" s="111"/>
      <c r="V31" s="112"/>
      <c r="W31" s="115"/>
      <c r="X31" s="113"/>
      <c r="Y31" s="114">
        <v>437</v>
      </c>
      <c r="Z31" s="215">
        <v>6</v>
      </c>
      <c r="AA31" s="114">
        <v>515</v>
      </c>
      <c r="AB31" s="216">
        <v>5</v>
      </c>
      <c r="AC31" s="114"/>
      <c r="AD31" s="192"/>
      <c r="AE31" s="211"/>
    </row>
    <row r="32" spans="2:31" ht="15" customHeight="1">
      <c r="B32" s="187">
        <v>19</v>
      </c>
      <c r="C32" s="105" t="s">
        <v>39</v>
      </c>
      <c r="D32" s="106" t="s">
        <v>20</v>
      </c>
      <c r="E32" s="107">
        <f t="shared" si="0"/>
        <v>478.75</v>
      </c>
      <c r="F32" s="106">
        <f t="shared" si="1"/>
        <v>500</v>
      </c>
      <c r="G32" s="106">
        <f>MIN(I32,K32,M32,O32,Q32,S32,U32,W32,W32,Y32,AA32,AC32)</f>
        <v>457</v>
      </c>
      <c r="H32" s="108">
        <f t="shared" si="2"/>
        <v>1915</v>
      </c>
      <c r="I32" s="109">
        <v>467</v>
      </c>
      <c r="J32" s="150">
        <v>16</v>
      </c>
      <c r="K32" s="111">
        <v>500</v>
      </c>
      <c r="L32" s="150">
        <v>17</v>
      </c>
      <c r="M32" s="111"/>
      <c r="N32" s="112"/>
      <c r="O32" s="111">
        <v>457</v>
      </c>
      <c r="P32" s="150">
        <v>17</v>
      </c>
      <c r="Q32" s="111">
        <v>491</v>
      </c>
      <c r="R32" s="150">
        <v>13</v>
      </c>
      <c r="S32" s="111"/>
      <c r="T32" s="112"/>
      <c r="U32" s="111"/>
      <c r="V32" s="112"/>
      <c r="W32" s="115"/>
      <c r="X32" s="112"/>
      <c r="Y32" s="114"/>
      <c r="Z32" s="213"/>
      <c r="AA32" s="114"/>
      <c r="AB32" s="214"/>
      <c r="AC32" s="114"/>
      <c r="AD32" s="192"/>
      <c r="AE32" s="211"/>
    </row>
    <row r="33" spans="2:31" ht="15" customHeight="1">
      <c r="B33" s="187">
        <v>20</v>
      </c>
      <c r="C33" s="105" t="s">
        <v>23</v>
      </c>
      <c r="D33" s="106" t="s">
        <v>20</v>
      </c>
      <c r="E33" s="57">
        <f t="shared" si="0"/>
        <v>469.5</v>
      </c>
      <c r="F33" s="106">
        <f t="shared" si="1"/>
        <v>503</v>
      </c>
      <c r="G33" s="106">
        <f>MIN(I33,K33,M33,O33,Q33,S33,U33,W33,Y33,AA33,AC33)</f>
        <v>439</v>
      </c>
      <c r="H33" s="108">
        <f t="shared" si="2"/>
        <v>3756</v>
      </c>
      <c r="I33" s="109">
        <v>439</v>
      </c>
      <c r="J33" s="150">
        <v>19</v>
      </c>
      <c r="K33" s="111">
        <v>472</v>
      </c>
      <c r="L33" s="150">
        <v>18</v>
      </c>
      <c r="M33" s="111">
        <v>471</v>
      </c>
      <c r="N33" s="150">
        <v>18</v>
      </c>
      <c r="O33" s="111">
        <v>482</v>
      </c>
      <c r="P33" s="150">
        <v>16</v>
      </c>
      <c r="Q33" s="111">
        <v>442</v>
      </c>
      <c r="R33" s="150">
        <v>15</v>
      </c>
      <c r="S33" s="111">
        <v>476</v>
      </c>
      <c r="T33" s="150">
        <v>15</v>
      </c>
      <c r="U33" s="111"/>
      <c r="V33" s="112"/>
      <c r="W33" s="115"/>
      <c r="X33" s="112"/>
      <c r="Y33" s="114">
        <v>503</v>
      </c>
      <c r="Z33" s="190">
        <v>3</v>
      </c>
      <c r="AA33" s="114">
        <v>471</v>
      </c>
      <c r="AB33" s="191">
        <v>3</v>
      </c>
      <c r="AC33" s="114"/>
      <c r="AD33" s="212"/>
      <c r="AE33" s="211"/>
    </row>
    <row r="34" spans="2:31" ht="15" customHeight="1">
      <c r="B34" s="187">
        <v>21</v>
      </c>
      <c r="C34" s="116" t="s">
        <v>21</v>
      </c>
      <c r="D34" s="106" t="s">
        <v>11</v>
      </c>
      <c r="E34" s="107">
        <f t="shared" si="0"/>
        <v>440</v>
      </c>
      <c r="F34" s="11">
        <f t="shared" si="1"/>
        <v>452</v>
      </c>
      <c r="G34" s="11">
        <f>MIN(I34,K34,M34,O34,Q34,S34,U34,W34,Y34,AA34,AC34)</f>
        <v>419</v>
      </c>
      <c r="H34" s="12">
        <f t="shared" si="2"/>
        <v>3520</v>
      </c>
      <c r="I34" s="109">
        <v>447</v>
      </c>
      <c r="J34" s="150">
        <v>18</v>
      </c>
      <c r="K34" s="111">
        <v>431</v>
      </c>
      <c r="L34" s="150">
        <v>19</v>
      </c>
      <c r="M34" s="111">
        <v>452</v>
      </c>
      <c r="N34" s="150">
        <v>19</v>
      </c>
      <c r="O34" s="111">
        <v>450</v>
      </c>
      <c r="P34" s="150">
        <v>18</v>
      </c>
      <c r="Q34" s="111">
        <v>439</v>
      </c>
      <c r="R34" s="150">
        <v>16</v>
      </c>
      <c r="S34" s="111">
        <v>419</v>
      </c>
      <c r="T34" s="150">
        <v>16</v>
      </c>
      <c r="U34" s="111"/>
      <c r="V34" s="112"/>
      <c r="W34" s="115"/>
      <c r="X34" s="113"/>
      <c r="Y34" s="114">
        <v>435</v>
      </c>
      <c r="Z34" s="190">
        <v>4</v>
      </c>
      <c r="AA34" s="114">
        <v>447</v>
      </c>
      <c r="AB34" s="191">
        <v>4</v>
      </c>
      <c r="AC34" s="114"/>
      <c r="AD34" s="212"/>
      <c r="AE34" s="211"/>
    </row>
    <row r="35" spans="2:31" ht="15" customHeight="1">
      <c r="B35" s="187">
        <v>22</v>
      </c>
      <c r="C35" s="117"/>
      <c r="D35" s="118"/>
      <c r="E35" s="107" t="e">
        <f t="shared" si="0"/>
        <v>#DIV/0!</v>
      </c>
      <c r="F35" s="106">
        <f t="shared" si="1"/>
        <v>0</v>
      </c>
      <c r="G35" s="106">
        <f>MIN(I35,K35,M35,O35,Q35,S35,U35,W35,W35,Y35,AA35,AC35)</f>
        <v>0</v>
      </c>
      <c r="H35" s="108">
        <f t="shared" si="2"/>
        <v>0</v>
      </c>
      <c r="I35" s="109"/>
      <c r="J35" s="112"/>
      <c r="K35" s="111"/>
      <c r="L35" s="112"/>
      <c r="M35" s="111"/>
      <c r="N35" s="112"/>
      <c r="O35" s="111"/>
      <c r="P35" s="112"/>
      <c r="Q35" s="111"/>
      <c r="R35" s="112"/>
      <c r="S35" s="111"/>
      <c r="T35" s="112"/>
      <c r="U35" s="111"/>
      <c r="V35" s="112"/>
      <c r="W35" s="115"/>
      <c r="X35" s="112"/>
      <c r="Y35" s="114"/>
      <c r="Z35" s="213"/>
      <c r="AA35" s="114"/>
      <c r="AB35" s="214"/>
      <c r="AC35" s="114"/>
      <c r="AD35" s="192"/>
      <c r="AE35" s="211"/>
    </row>
    <row r="36" spans="2:31" ht="15" customHeight="1" thickBot="1">
      <c r="B36" s="217">
        <v>23</v>
      </c>
      <c r="C36" s="125"/>
      <c r="D36" s="126"/>
      <c r="E36" s="127" t="e">
        <f t="shared" si="0"/>
        <v>#DIV/0!</v>
      </c>
      <c r="F36" s="126">
        <f t="shared" si="1"/>
        <v>0</v>
      </c>
      <c r="G36" s="126">
        <f>MIN(I36,K36,M36,O36,Q36,S36,U36,W36,W36,Y36,AA36,AC36)</f>
        <v>0</v>
      </c>
      <c r="H36" s="128">
        <f t="shared" si="2"/>
        <v>0</v>
      </c>
      <c r="I36" s="218"/>
      <c r="J36" s="130"/>
      <c r="K36" s="129"/>
      <c r="L36" s="130"/>
      <c r="M36" s="129"/>
      <c r="N36" s="130"/>
      <c r="O36" s="129"/>
      <c r="P36" s="130"/>
      <c r="Q36" s="129"/>
      <c r="R36" s="130"/>
      <c r="S36" s="129"/>
      <c r="T36" s="130"/>
      <c r="U36" s="129"/>
      <c r="V36" s="130"/>
      <c r="W36" s="131"/>
      <c r="X36" s="130"/>
      <c r="Y36" s="132"/>
      <c r="Z36" s="219"/>
      <c r="AA36" s="132"/>
      <c r="AB36" s="220"/>
      <c r="AC36" s="132"/>
      <c r="AD36" s="221"/>
      <c r="AE36" s="211"/>
    </row>
    <row r="37" spans="2:31" ht="9.75" customHeight="1">
      <c r="B37" s="1"/>
      <c r="C37" s="1"/>
      <c r="D37" s="1"/>
      <c r="E37" s="222" t="s">
        <v>12</v>
      </c>
      <c r="F37" s="207" t="s">
        <v>12</v>
      </c>
      <c r="G37" s="207" t="s">
        <v>24</v>
      </c>
      <c r="H37" s="207" t="s">
        <v>12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4.5" customHeight="1"/>
    <row r="39" spans="4:23" ht="12.75">
      <c r="D39" s="15" t="s">
        <v>46</v>
      </c>
      <c r="E39" s="16" t="s">
        <v>47</v>
      </c>
      <c r="F39" s="16"/>
      <c r="G39" s="16"/>
      <c r="H39" s="16"/>
      <c r="I39" s="16"/>
      <c r="J39" s="16"/>
      <c r="K39" s="17"/>
      <c r="L39" s="18"/>
      <c r="M39" s="17"/>
      <c r="O39" s="26" t="s">
        <v>27</v>
      </c>
      <c r="P39" s="223" t="s">
        <v>25</v>
      </c>
      <c r="Q39" s="223"/>
      <c r="S39" s="256" t="s">
        <v>54</v>
      </c>
      <c r="T39" s="256"/>
      <c r="W39" s="26" t="s">
        <v>12</v>
      </c>
    </row>
    <row r="40" spans="4:22" ht="12.75">
      <c r="D40" s="19" t="s">
        <v>48</v>
      </c>
      <c r="E40" s="20" t="s">
        <v>26</v>
      </c>
      <c r="F40" s="20"/>
      <c r="G40" s="20"/>
      <c r="H40" s="20"/>
      <c r="I40" s="20"/>
      <c r="J40" s="20"/>
      <c r="K40" s="20"/>
      <c r="L40" s="1"/>
      <c r="M40" s="21"/>
      <c r="P40" s="224" t="s">
        <v>29</v>
      </c>
      <c r="Q40" s="225"/>
      <c r="S40"/>
      <c r="T40"/>
      <c r="U40"/>
      <c r="V40" s="9" t="s">
        <v>12</v>
      </c>
    </row>
    <row r="41" spans="4:18" ht="12.75">
      <c r="D41" s="22" t="s">
        <v>49</v>
      </c>
      <c r="E41" s="23" t="s">
        <v>28</v>
      </c>
      <c r="F41" s="23"/>
      <c r="G41" s="23"/>
      <c r="H41" s="23"/>
      <c r="I41" s="23"/>
      <c r="J41" s="23"/>
      <c r="K41" s="23"/>
      <c r="L41" s="23"/>
      <c r="M41" s="24"/>
      <c r="P41" s="257" t="s">
        <v>12</v>
      </c>
      <c r="Q41" s="257"/>
      <c r="R41" s="257"/>
    </row>
  </sheetData>
  <sheetProtection/>
  <mergeCells count="4">
    <mergeCell ref="S39:T39"/>
    <mergeCell ref="P41:R41"/>
    <mergeCell ref="C2:AD2"/>
    <mergeCell ref="B11:AD11"/>
  </mergeCells>
  <printOptions/>
  <pageMargins left="0.1968503937007874" right="0" top="0" bottom="0" header="0.5118110236220472" footer="0.5118110236220472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K28"/>
  <sheetViews>
    <sheetView zoomScalePageLayoutView="0" workbookViewId="0" topLeftCell="A1">
      <selection activeCell="AI10" sqref="AI10"/>
    </sheetView>
  </sheetViews>
  <sheetFormatPr defaultColWidth="11.421875" defaultRowHeight="12.75"/>
  <cols>
    <col min="1" max="1" width="0.85546875" style="9" customWidth="1"/>
    <col min="2" max="2" width="3.28125" style="9" customWidth="1"/>
    <col min="3" max="3" width="17.7109375" style="9" customWidth="1"/>
    <col min="4" max="4" width="11.7109375" style="9" customWidth="1"/>
    <col min="5" max="5" width="7.7109375" style="9" customWidth="1"/>
    <col min="6" max="8" width="6.7109375" style="9" customWidth="1"/>
    <col min="9" max="9" width="5.7109375" style="9" customWidth="1"/>
    <col min="10" max="10" width="2.7109375" style="9" customWidth="1"/>
    <col min="11" max="11" width="5.7109375" style="9" customWidth="1"/>
    <col min="12" max="12" width="2.7109375" style="9" customWidth="1"/>
    <col min="13" max="13" width="5.7109375" style="9" customWidth="1"/>
    <col min="14" max="14" width="2.7109375" style="9" customWidth="1"/>
    <col min="15" max="15" width="5.7109375" style="9" customWidth="1"/>
    <col min="16" max="16" width="2.7109375" style="9" customWidth="1"/>
    <col min="17" max="17" width="5.7109375" style="9" customWidth="1"/>
    <col min="18" max="18" width="2.7109375" style="9" customWidth="1"/>
    <col min="19" max="19" width="5.7109375" style="9" customWidth="1"/>
    <col min="20" max="20" width="2.7109375" style="9" customWidth="1"/>
    <col min="21" max="21" width="5.7109375" style="9" customWidth="1"/>
    <col min="22" max="22" width="2.7109375" style="9" customWidth="1"/>
    <col min="23" max="23" width="5.7109375" style="9" customWidth="1"/>
    <col min="24" max="24" width="2.7109375" style="9" customWidth="1"/>
    <col min="25" max="25" width="5.7109375" style="9" customWidth="1"/>
    <col min="26" max="26" width="2.7109375" style="9" customWidth="1"/>
    <col min="27" max="27" width="5.7109375" style="9" customWidth="1"/>
    <col min="28" max="28" width="2.7109375" style="9" customWidth="1"/>
    <col min="29" max="29" width="5.7109375" style="9" customWidth="1"/>
    <col min="30" max="31" width="2.7109375" style="9" customWidth="1"/>
    <col min="32" max="32" width="4.7109375" style="9" customWidth="1"/>
    <col min="33" max="16384" width="11.421875" style="9" customWidth="1"/>
  </cols>
  <sheetData>
    <row r="1" ht="6" customHeight="1"/>
    <row r="2" spans="2:37" ht="21.75" customHeight="1">
      <c r="B2" s="259" t="s">
        <v>106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"/>
      <c r="AK2"/>
    </row>
    <row r="3" spans="2:31" ht="12.75">
      <c r="B3" s="48" t="s">
        <v>13</v>
      </c>
      <c r="C3" s="49" t="s">
        <v>14</v>
      </c>
      <c r="D3" s="49" t="s">
        <v>8</v>
      </c>
      <c r="E3" s="49" t="s">
        <v>15</v>
      </c>
      <c r="F3" s="49" t="s">
        <v>16</v>
      </c>
      <c r="G3" s="49" t="s">
        <v>17</v>
      </c>
      <c r="H3" s="50" t="s">
        <v>18</v>
      </c>
      <c r="I3" s="51">
        <v>1</v>
      </c>
      <c r="J3" s="52" t="s">
        <v>12</v>
      </c>
      <c r="K3" s="53">
        <v>2</v>
      </c>
      <c r="L3" s="52" t="s">
        <v>12</v>
      </c>
      <c r="M3" s="53">
        <v>3</v>
      </c>
      <c r="N3" s="52" t="s">
        <v>12</v>
      </c>
      <c r="O3" s="53">
        <v>4</v>
      </c>
      <c r="P3" s="52" t="s">
        <v>12</v>
      </c>
      <c r="Q3" s="53">
        <v>5</v>
      </c>
      <c r="R3" s="52" t="s">
        <v>12</v>
      </c>
      <c r="S3" s="53">
        <v>6</v>
      </c>
      <c r="T3" s="52" t="s">
        <v>12</v>
      </c>
      <c r="U3" s="53">
        <v>7</v>
      </c>
      <c r="V3" s="52" t="s">
        <v>12</v>
      </c>
      <c r="W3" s="53">
        <v>8</v>
      </c>
      <c r="X3" s="54"/>
      <c r="Y3" s="53">
        <v>9</v>
      </c>
      <c r="Z3" s="52"/>
      <c r="AA3" s="55">
        <v>10</v>
      </c>
      <c r="AB3" s="56"/>
      <c r="AC3" s="58">
        <v>11</v>
      </c>
      <c r="AD3" s="17"/>
      <c r="AE3" s="2"/>
    </row>
    <row r="4" spans="2:31" ht="16.5" customHeight="1">
      <c r="B4" s="10">
        <v>1</v>
      </c>
      <c r="C4" s="105" t="s">
        <v>50</v>
      </c>
      <c r="D4" s="106" t="s">
        <v>11</v>
      </c>
      <c r="E4" s="107">
        <f aca="true" t="shared" si="0" ref="E4:E22">AVERAGE(I4,K4,M4,O4,Q4,S4,U4,W4,Y4,AA4,AC4)</f>
        <v>651.1666666666666</v>
      </c>
      <c r="F4" s="106">
        <f aca="true" t="shared" si="1" ref="F4:F22">MAX(I4,K4,M4,O4,Q4,S4,U4,W4,Y4,AA4,AC4)</f>
        <v>700</v>
      </c>
      <c r="G4" s="106">
        <f aca="true" t="shared" si="2" ref="G4:G22">MIN(I4,K4,M4,O4,Q4,S4,U4,W4,W4,Y4,AA4,AC4)</f>
        <v>616</v>
      </c>
      <c r="H4" s="108">
        <f aca="true" t="shared" si="3" ref="H4:H22">SUM(I4,K4,M4,O4,Q4,S4,U4,W4,Y4,AA4,AC4)</f>
        <v>3907</v>
      </c>
      <c r="I4" s="109">
        <v>616</v>
      </c>
      <c r="J4" s="110">
        <v>3</v>
      </c>
      <c r="K4" s="111">
        <v>638</v>
      </c>
      <c r="L4" s="110">
        <v>4</v>
      </c>
      <c r="M4" s="111">
        <v>672</v>
      </c>
      <c r="N4" s="226">
        <v>1</v>
      </c>
      <c r="O4" s="111">
        <v>654</v>
      </c>
      <c r="P4" s="110">
        <v>1</v>
      </c>
      <c r="Q4" s="111"/>
      <c r="R4" s="112"/>
      <c r="S4" s="111"/>
      <c r="T4" s="112"/>
      <c r="U4" s="111"/>
      <c r="V4" s="112"/>
      <c r="W4" s="111"/>
      <c r="X4" s="112"/>
      <c r="Y4" s="114">
        <v>627</v>
      </c>
      <c r="Z4" s="227">
        <v>1</v>
      </c>
      <c r="AA4" s="114">
        <v>700</v>
      </c>
      <c r="AB4" s="228">
        <v>1</v>
      </c>
      <c r="AC4" s="114"/>
      <c r="AD4" s="133"/>
      <c r="AE4" s="65"/>
    </row>
    <row r="5" spans="2:31" ht="16.5" customHeight="1">
      <c r="B5" s="10">
        <v>2</v>
      </c>
      <c r="C5" s="105" t="s">
        <v>34</v>
      </c>
      <c r="D5" s="106" t="s">
        <v>81</v>
      </c>
      <c r="E5" s="107">
        <f t="shared" si="0"/>
        <v>634</v>
      </c>
      <c r="F5" s="106">
        <f t="shared" si="1"/>
        <v>665</v>
      </c>
      <c r="G5" s="106">
        <f t="shared" si="2"/>
        <v>573</v>
      </c>
      <c r="H5" s="108">
        <f t="shared" si="3"/>
        <v>4438</v>
      </c>
      <c r="I5" s="109">
        <v>573</v>
      </c>
      <c r="J5" s="110">
        <v>6</v>
      </c>
      <c r="K5" s="111">
        <v>661</v>
      </c>
      <c r="L5" s="110">
        <v>1</v>
      </c>
      <c r="M5" s="111">
        <v>643</v>
      </c>
      <c r="N5" s="110">
        <v>2</v>
      </c>
      <c r="O5" s="111">
        <v>652</v>
      </c>
      <c r="P5" s="110">
        <v>2</v>
      </c>
      <c r="Q5" s="111"/>
      <c r="R5" s="112"/>
      <c r="S5" s="111">
        <v>619</v>
      </c>
      <c r="T5" s="110">
        <v>2</v>
      </c>
      <c r="U5" s="111"/>
      <c r="V5" s="112"/>
      <c r="W5" s="111"/>
      <c r="X5" s="112"/>
      <c r="Y5" s="114">
        <v>625</v>
      </c>
      <c r="Z5" s="227">
        <v>2</v>
      </c>
      <c r="AA5" s="114">
        <v>665</v>
      </c>
      <c r="AB5" s="228">
        <v>2</v>
      </c>
      <c r="AC5" s="114"/>
      <c r="AD5" s="133"/>
      <c r="AE5" s="65"/>
    </row>
    <row r="6" spans="2:31" ht="16.5" customHeight="1">
      <c r="B6" s="10">
        <v>3</v>
      </c>
      <c r="C6" s="105" t="s">
        <v>65</v>
      </c>
      <c r="D6" s="106" t="s">
        <v>62</v>
      </c>
      <c r="E6" s="107">
        <f t="shared" si="0"/>
        <v>617</v>
      </c>
      <c r="F6" s="106">
        <f t="shared" si="1"/>
        <v>637</v>
      </c>
      <c r="G6" s="106">
        <f t="shared" si="2"/>
        <v>603</v>
      </c>
      <c r="H6" s="108">
        <f t="shared" si="3"/>
        <v>3085</v>
      </c>
      <c r="I6" s="109" t="s">
        <v>12</v>
      </c>
      <c r="J6" s="112"/>
      <c r="K6" s="111"/>
      <c r="L6" s="112"/>
      <c r="M6" s="111">
        <v>619</v>
      </c>
      <c r="N6" s="110">
        <v>4</v>
      </c>
      <c r="O6" s="111">
        <v>611</v>
      </c>
      <c r="P6" s="110">
        <v>3</v>
      </c>
      <c r="Q6" s="111">
        <v>637</v>
      </c>
      <c r="R6" s="110">
        <v>1</v>
      </c>
      <c r="S6" s="111"/>
      <c r="T6" s="112"/>
      <c r="U6" s="111"/>
      <c r="V6" s="112"/>
      <c r="W6" s="111"/>
      <c r="X6" s="112"/>
      <c r="Y6" s="114">
        <v>603</v>
      </c>
      <c r="Z6" s="227">
        <v>4</v>
      </c>
      <c r="AA6" s="114">
        <v>615</v>
      </c>
      <c r="AB6" s="228">
        <v>4</v>
      </c>
      <c r="AC6" s="114"/>
      <c r="AD6" s="133"/>
      <c r="AE6" s="65"/>
    </row>
    <row r="7" spans="2:31" ht="16.5" customHeight="1">
      <c r="B7" s="10">
        <v>4</v>
      </c>
      <c r="C7" s="105" t="s">
        <v>31</v>
      </c>
      <c r="D7" s="106" t="s">
        <v>81</v>
      </c>
      <c r="E7" s="107">
        <f t="shared" si="0"/>
        <v>614</v>
      </c>
      <c r="F7" s="106">
        <f t="shared" si="1"/>
        <v>641</v>
      </c>
      <c r="G7" s="106">
        <f t="shared" si="2"/>
        <v>567</v>
      </c>
      <c r="H7" s="108">
        <f t="shared" si="3"/>
        <v>4298</v>
      </c>
      <c r="I7" s="109">
        <v>617</v>
      </c>
      <c r="J7" s="110">
        <v>2</v>
      </c>
      <c r="K7" s="111">
        <v>641</v>
      </c>
      <c r="L7" s="110">
        <v>2</v>
      </c>
      <c r="M7" s="111">
        <v>623</v>
      </c>
      <c r="N7" s="110">
        <v>3</v>
      </c>
      <c r="O7" s="111"/>
      <c r="P7" s="112"/>
      <c r="Q7" s="111">
        <v>567</v>
      </c>
      <c r="R7" s="110">
        <v>4</v>
      </c>
      <c r="S7" s="111">
        <v>626</v>
      </c>
      <c r="T7" s="110">
        <v>1</v>
      </c>
      <c r="U7" s="111"/>
      <c r="V7" s="112"/>
      <c r="W7" s="111"/>
      <c r="X7" s="112"/>
      <c r="Y7" s="114">
        <v>600</v>
      </c>
      <c r="Z7" s="227">
        <v>5</v>
      </c>
      <c r="AA7" s="114">
        <v>624</v>
      </c>
      <c r="AB7" s="228">
        <v>3</v>
      </c>
      <c r="AC7" s="114"/>
      <c r="AD7" s="133"/>
      <c r="AE7" s="65"/>
    </row>
    <row r="8" spans="2:31" ht="16.5" customHeight="1">
      <c r="B8" s="10">
        <v>5</v>
      </c>
      <c r="C8" s="105" t="s">
        <v>33</v>
      </c>
      <c r="D8" s="106" t="s">
        <v>20</v>
      </c>
      <c r="E8" s="107">
        <f t="shared" si="0"/>
        <v>602.5</v>
      </c>
      <c r="F8" s="106">
        <f t="shared" si="1"/>
        <v>640</v>
      </c>
      <c r="G8" s="106">
        <f t="shared" si="2"/>
        <v>575</v>
      </c>
      <c r="H8" s="108">
        <f t="shared" si="3"/>
        <v>4820</v>
      </c>
      <c r="I8" s="109">
        <v>609</v>
      </c>
      <c r="J8" s="110">
        <v>4</v>
      </c>
      <c r="K8" s="111">
        <v>640</v>
      </c>
      <c r="L8" s="110">
        <v>3</v>
      </c>
      <c r="M8" s="111">
        <v>575</v>
      </c>
      <c r="N8" s="110">
        <v>8</v>
      </c>
      <c r="O8" s="111">
        <v>579</v>
      </c>
      <c r="P8" s="110">
        <v>6</v>
      </c>
      <c r="Q8" s="111">
        <v>588</v>
      </c>
      <c r="R8" s="110">
        <v>2</v>
      </c>
      <c r="S8" s="111">
        <v>613</v>
      </c>
      <c r="T8" s="110">
        <v>3</v>
      </c>
      <c r="U8" s="111"/>
      <c r="V8" s="112"/>
      <c r="W8" s="111"/>
      <c r="X8" s="112"/>
      <c r="Y8" s="114">
        <v>607</v>
      </c>
      <c r="Z8" s="227">
        <v>3</v>
      </c>
      <c r="AA8" s="114">
        <v>609</v>
      </c>
      <c r="AB8" s="228">
        <v>5</v>
      </c>
      <c r="AC8" s="114"/>
      <c r="AD8" s="133"/>
      <c r="AE8" s="65"/>
    </row>
    <row r="9" spans="2:31" ht="16.5" customHeight="1">
      <c r="B9" s="10">
        <v>6</v>
      </c>
      <c r="C9" s="105" t="s">
        <v>35</v>
      </c>
      <c r="D9" s="106" t="s">
        <v>20</v>
      </c>
      <c r="E9" s="107">
        <f t="shared" si="0"/>
        <v>599</v>
      </c>
      <c r="F9" s="106">
        <f t="shared" si="1"/>
        <v>599</v>
      </c>
      <c r="G9" s="106">
        <f t="shared" si="2"/>
        <v>599</v>
      </c>
      <c r="H9" s="108">
        <f t="shared" si="3"/>
        <v>599</v>
      </c>
      <c r="I9" s="109" t="s">
        <v>12</v>
      </c>
      <c r="J9" s="112"/>
      <c r="K9" s="111">
        <v>599</v>
      </c>
      <c r="L9" s="110">
        <v>6</v>
      </c>
      <c r="M9" s="111"/>
      <c r="N9" s="112"/>
      <c r="O9" s="111"/>
      <c r="P9" s="112"/>
      <c r="Q9" s="111"/>
      <c r="R9" s="112"/>
      <c r="S9" s="111"/>
      <c r="T9" s="112"/>
      <c r="U9" s="111"/>
      <c r="V9" s="112"/>
      <c r="W9" s="111"/>
      <c r="X9" s="112"/>
      <c r="Y9" s="114"/>
      <c r="Z9" s="112"/>
      <c r="AA9" s="114"/>
      <c r="AB9" s="133"/>
      <c r="AC9" s="114"/>
      <c r="AD9" s="133"/>
      <c r="AE9" s="65"/>
    </row>
    <row r="10" spans="2:31" ht="16.5" customHeight="1">
      <c r="B10" s="10">
        <v>7</v>
      </c>
      <c r="C10" s="105" t="s">
        <v>66</v>
      </c>
      <c r="D10" s="106" t="s">
        <v>62</v>
      </c>
      <c r="E10" s="107">
        <f t="shared" si="0"/>
        <v>592</v>
      </c>
      <c r="F10" s="106">
        <f t="shared" si="1"/>
        <v>610</v>
      </c>
      <c r="G10" s="106">
        <f t="shared" si="2"/>
        <v>561</v>
      </c>
      <c r="H10" s="108">
        <f t="shared" si="3"/>
        <v>4736</v>
      </c>
      <c r="I10" s="109">
        <v>593</v>
      </c>
      <c r="J10" s="110">
        <v>5</v>
      </c>
      <c r="K10" s="111">
        <v>590</v>
      </c>
      <c r="L10" s="110">
        <v>7</v>
      </c>
      <c r="M10" s="111">
        <v>610</v>
      </c>
      <c r="N10" s="110">
        <v>5</v>
      </c>
      <c r="O10" s="111">
        <v>561</v>
      </c>
      <c r="P10" s="110">
        <v>8</v>
      </c>
      <c r="Q10" s="111">
        <v>581</v>
      </c>
      <c r="R10" s="110">
        <v>3</v>
      </c>
      <c r="S10" s="111">
        <v>604</v>
      </c>
      <c r="T10" s="110">
        <v>4</v>
      </c>
      <c r="U10" s="111"/>
      <c r="V10" s="112"/>
      <c r="W10" s="111"/>
      <c r="X10" s="112"/>
      <c r="Y10" s="114">
        <v>588</v>
      </c>
      <c r="Z10" s="227">
        <v>7</v>
      </c>
      <c r="AA10" s="114">
        <v>609</v>
      </c>
      <c r="AB10" s="228">
        <v>6</v>
      </c>
      <c r="AC10" s="114"/>
      <c r="AD10" s="133"/>
      <c r="AE10" s="65"/>
    </row>
    <row r="11" spans="2:31" ht="16.5" customHeight="1">
      <c r="B11" s="10">
        <v>8</v>
      </c>
      <c r="C11" s="105" t="s">
        <v>71</v>
      </c>
      <c r="D11" s="106" t="s">
        <v>62</v>
      </c>
      <c r="E11" s="107">
        <f t="shared" si="0"/>
        <v>580.125</v>
      </c>
      <c r="F11" s="106">
        <f t="shared" si="1"/>
        <v>628</v>
      </c>
      <c r="G11" s="106">
        <f t="shared" si="2"/>
        <v>523</v>
      </c>
      <c r="H11" s="108">
        <f t="shared" si="3"/>
        <v>4641</v>
      </c>
      <c r="I11" s="109">
        <v>628</v>
      </c>
      <c r="J11" s="110">
        <v>1</v>
      </c>
      <c r="K11" s="111">
        <v>602</v>
      </c>
      <c r="L11" s="110">
        <v>5</v>
      </c>
      <c r="M11" s="111">
        <v>562</v>
      </c>
      <c r="N11" s="110">
        <v>10</v>
      </c>
      <c r="O11" s="111">
        <v>588</v>
      </c>
      <c r="P11" s="110">
        <v>5</v>
      </c>
      <c r="Q11" s="111">
        <v>560</v>
      </c>
      <c r="R11" s="110">
        <v>7</v>
      </c>
      <c r="S11" s="111">
        <v>587</v>
      </c>
      <c r="T11" s="110">
        <v>5</v>
      </c>
      <c r="U11" s="111"/>
      <c r="V11" s="112"/>
      <c r="W11" s="115"/>
      <c r="X11" s="112"/>
      <c r="Y11" s="114">
        <v>591</v>
      </c>
      <c r="Z11" s="227">
        <v>6</v>
      </c>
      <c r="AA11" s="114">
        <v>523</v>
      </c>
      <c r="AB11" s="228">
        <v>7</v>
      </c>
      <c r="AC11" s="114"/>
      <c r="AD11" s="133"/>
      <c r="AE11" s="65"/>
    </row>
    <row r="12" spans="2:35" ht="16.5" customHeight="1">
      <c r="B12" s="10">
        <v>9</v>
      </c>
      <c r="C12" s="105" t="s">
        <v>68</v>
      </c>
      <c r="D12" s="106" t="s">
        <v>62</v>
      </c>
      <c r="E12" s="107">
        <f t="shared" si="0"/>
        <v>576.125</v>
      </c>
      <c r="F12" s="106">
        <f t="shared" si="1"/>
        <v>624</v>
      </c>
      <c r="G12" s="106">
        <f t="shared" si="2"/>
        <v>545</v>
      </c>
      <c r="H12" s="108">
        <f t="shared" si="3"/>
        <v>4609</v>
      </c>
      <c r="I12" s="109">
        <v>568</v>
      </c>
      <c r="J12" s="110">
        <v>7</v>
      </c>
      <c r="K12" s="111">
        <v>555</v>
      </c>
      <c r="L12" s="110">
        <v>9</v>
      </c>
      <c r="M12" s="111">
        <v>596</v>
      </c>
      <c r="N12" s="110">
        <v>7</v>
      </c>
      <c r="O12" s="111">
        <v>545</v>
      </c>
      <c r="P12" s="110">
        <v>9</v>
      </c>
      <c r="Q12" s="111">
        <v>553</v>
      </c>
      <c r="R12" s="110">
        <v>8</v>
      </c>
      <c r="S12" s="111">
        <v>582</v>
      </c>
      <c r="T12" s="110">
        <v>6</v>
      </c>
      <c r="U12" s="111"/>
      <c r="V12" s="112"/>
      <c r="W12" s="115"/>
      <c r="X12" s="112"/>
      <c r="Y12" s="114">
        <v>624</v>
      </c>
      <c r="Z12" s="229">
        <v>1</v>
      </c>
      <c r="AA12" s="114">
        <v>586</v>
      </c>
      <c r="AB12" s="230">
        <v>2</v>
      </c>
      <c r="AC12" s="114"/>
      <c r="AD12" s="133"/>
      <c r="AE12" s="65"/>
      <c r="AI12" s="27"/>
    </row>
    <row r="13" spans="2:31" ht="16.5" customHeight="1">
      <c r="B13" s="10">
        <v>10</v>
      </c>
      <c r="C13" s="105" t="s">
        <v>107</v>
      </c>
      <c r="D13" s="106" t="s">
        <v>62</v>
      </c>
      <c r="E13" s="134">
        <f t="shared" si="0"/>
        <v>571.875</v>
      </c>
      <c r="F13" s="118">
        <f t="shared" si="1"/>
        <v>603</v>
      </c>
      <c r="G13" s="118">
        <f t="shared" si="2"/>
        <v>537</v>
      </c>
      <c r="H13" s="123">
        <f t="shared" si="3"/>
        <v>4575</v>
      </c>
      <c r="I13" s="119">
        <v>563</v>
      </c>
      <c r="J13" s="110">
        <v>9</v>
      </c>
      <c r="K13" s="120">
        <v>549</v>
      </c>
      <c r="L13" s="110">
        <v>10</v>
      </c>
      <c r="M13" s="120">
        <v>597</v>
      </c>
      <c r="N13" s="110">
        <v>6</v>
      </c>
      <c r="O13" s="120">
        <v>603</v>
      </c>
      <c r="P13" s="110">
        <v>4</v>
      </c>
      <c r="Q13" s="120">
        <v>565</v>
      </c>
      <c r="R13" s="110">
        <v>5</v>
      </c>
      <c r="S13" s="120">
        <v>537</v>
      </c>
      <c r="T13" s="110">
        <v>9</v>
      </c>
      <c r="U13" s="120"/>
      <c r="V13" s="112"/>
      <c r="W13" s="121"/>
      <c r="X13" s="112"/>
      <c r="Y13" s="122">
        <v>570</v>
      </c>
      <c r="Z13" s="231">
        <v>4</v>
      </c>
      <c r="AA13" s="122">
        <v>591</v>
      </c>
      <c r="AB13" s="232">
        <v>1</v>
      </c>
      <c r="AC13" s="122"/>
      <c r="AD13" s="124"/>
      <c r="AE13" s="65"/>
    </row>
    <row r="14" spans="2:31" ht="16.5" customHeight="1">
      <c r="B14" s="10">
        <v>11</v>
      </c>
      <c r="C14" s="105" t="s">
        <v>67</v>
      </c>
      <c r="D14" s="106" t="s">
        <v>62</v>
      </c>
      <c r="E14" s="134">
        <f t="shared" si="0"/>
        <v>564.75</v>
      </c>
      <c r="F14" s="118">
        <f t="shared" si="1"/>
        <v>595</v>
      </c>
      <c r="G14" s="118">
        <f t="shared" si="2"/>
        <v>533</v>
      </c>
      <c r="H14" s="123">
        <f t="shared" si="3"/>
        <v>4518</v>
      </c>
      <c r="I14" s="135">
        <v>563</v>
      </c>
      <c r="J14" s="110">
        <v>8</v>
      </c>
      <c r="K14" s="115">
        <v>578</v>
      </c>
      <c r="L14" s="110">
        <v>8</v>
      </c>
      <c r="M14" s="115">
        <v>563</v>
      </c>
      <c r="N14" s="110">
        <v>9</v>
      </c>
      <c r="O14" s="115">
        <v>567</v>
      </c>
      <c r="P14" s="110">
        <v>7</v>
      </c>
      <c r="Q14" s="115">
        <v>533</v>
      </c>
      <c r="R14" s="110">
        <v>9</v>
      </c>
      <c r="S14" s="115">
        <v>577</v>
      </c>
      <c r="T14" s="110">
        <v>7</v>
      </c>
      <c r="U14" s="115"/>
      <c r="V14" s="112"/>
      <c r="W14" s="115"/>
      <c r="X14" s="112"/>
      <c r="Y14" s="115">
        <v>595</v>
      </c>
      <c r="Z14" s="229">
        <v>2</v>
      </c>
      <c r="AA14" s="115">
        <v>542</v>
      </c>
      <c r="AB14" s="229">
        <v>4</v>
      </c>
      <c r="AC14" s="115"/>
      <c r="AD14" s="112"/>
      <c r="AE14" s="65"/>
    </row>
    <row r="15" spans="2:31" ht="16.5" customHeight="1">
      <c r="B15" s="10">
        <v>12</v>
      </c>
      <c r="C15" s="117" t="s">
        <v>82</v>
      </c>
      <c r="D15" s="118" t="s">
        <v>11</v>
      </c>
      <c r="E15" s="134">
        <f t="shared" si="0"/>
        <v>547.625</v>
      </c>
      <c r="F15" s="118">
        <f t="shared" si="1"/>
        <v>573</v>
      </c>
      <c r="G15" s="118">
        <f t="shared" si="2"/>
        <v>517</v>
      </c>
      <c r="H15" s="136">
        <f t="shared" si="3"/>
        <v>4381</v>
      </c>
      <c r="I15" s="137">
        <v>549</v>
      </c>
      <c r="J15" s="110">
        <v>10</v>
      </c>
      <c r="K15" s="137">
        <v>534</v>
      </c>
      <c r="L15" s="110">
        <v>12</v>
      </c>
      <c r="M15" s="137">
        <v>559</v>
      </c>
      <c r="N15" s="110">
        <v>11</v>
      </c>
      <c r="O15" s="137">
        <v>517</v>
      </c>
      <c r="P15" s="110">
        <v>12</v>
      </c>
      <c r="Q15" s="137">
        <v>562</v>
      </c>
      <c r="R15" s="110">
        <v>6</v>
      </c>
      <c r="S15" s="137">
        <v>524</v>
      </c>
      <c r="T15" s="110">
        <v>10</v>
      </c>
      <c r="U15" s="137"/>
      <c r="V15" s="112"/>
      <c r="W15" s="137"/>
      <c r="X15" s="112"/>
      <c r="Y15" s="137">
        <v>573</v>
      </c>
      <c r="Z15" s="233">
        <v>3</v>
      </c>
      <c r="AA15" s="137">
        <v>563</v>
      </c>
      <c r="AB15" s="233">
        <v>3</v>
      </c>
      <c r="AC15" s="137"/>
      <c r="AD15" s="138"/>
      <c r="AE15" s="65"/>
    </row>
    <row r="16" spans="2:31" ht="16.5" customHeight="1">
      <c r="B16" s="10">
        <v>13</v>
      </c>
      <c r="C16" s="117" t="s">
        <v>32</v>
      </c>
      <c r="D16" s="118" t="s">
        <v>11</v>
      </c>
      <c r="E16" s="134">
        <f t="shared" si="0"/>
        <v>537.4</v>
      </c>
      <c r="F16" s="118">
        <f t="shared" si="1"/>
        <v>553</v>
      </c>
      <c r="G16" s="118">
        <f t="shared" si="2"/>
        <v>516</v>
      </c>
      <c r="H16" s="136">
        <f t="shared" si="3"/>
        <v>2687</v>
      </c>
      <c r="I16" s="137">
        <v>546</v>
      </c>
      <c r="J16" s="110">
        <v>11</v>
      </c>
      <c r="K16" s="137"/>
      <c r="L16" s="112"/>
      <c r="M16" s="137">
        <v>528</v>
      </c>
      <c r="N16" s="110">
        <v>13</v>
      </c>
      <c r="O16" s="137">
        <v>544</v>
      </c>
      <c r="P16" s="110">
        <v>11</v>
      </c>
      <c r="Q16" s="137">
        <v>516</v>
      </c>
      <c r="R16" s="110">
        <v>10</v>
      </c>
      <c r="S16" s="137">
        <v>553</v>
      </c>
      <c r="T16" s="110">
        <v>8</v>
      </c>
      <c r="U16" s="137"/>
      <c r="V16" s="112"/>
      <c r="W16" s="137"/>
      <c r="X16" s="112"/>
      <c r="Y16" s="137"/>
      <c r="Z16" s="138"/>
      <c r="AA16" s="137"/>
      <c r="AB16" s="138"/>
      <c r="AC16" s="137"/>
      <c r="AD16" s="138"/>
      <c r="AE16" s="65"/>
    </row>
    <row r="17" spans="2:31" ht="16.5" customHeight="1">
      <c r="B17" s="10">
        <v>14</v>
      </c>
      <c r="C17" s="117" t="s">
        <v>37</v>
      </c>
      <c r="D17" s="118" t="s">
        <v>20</v>
      </c>
      <c r="E17" s="134">
        <f t="shared" si="0"/>
        <v>520.25</v>
      </c>
      <c r="F17" s="118">
        <f t="shared" si="1"/>
        <v>550</v>
      </c>
      <c r="G17" s="118">
        <f t="shared" si="2"/>
        <v>490</v>
      </c>
      <c r="H17" s="136">
        <f t="shared" si="3"/>
        <v>2081</v>
      </c>
      <c r="I17" s="137">
        <v>515</v>
      </c>
      <c r="J17" s="110">
        <v>12</v>
      </c>
      <c r="K17" s="137">
        <v>526</v>
      </c>
      <c r="L17" s="110">
        <v>14</v>
      </c>
      <c r="M17" s="137">
        <v>550</v>
      </c>
      <c r="N17" s="110">
        <v>12</v>
      </c>
      <c r="O17" s="137"/>
      <c r="P17" s="112"/>
      <c r="Q17" s="137"/>
      <c r="R17" s="112"/>
      <c r="S17" s="137">
        <v>490</v>
      </c>
      <c r="T17" s="110">
        <v>12</v>
      </c>
      <c r="U17" s="137"/>
      <c r="V17" s="112"/>
      <c r="W17" s="137"/>
      <c r="X17" s="112"/>
      <c r="Y17" s="137"/>
      <c r="Z17" s="138"/>
      <c r="AA17" s="137"/>
      <c r="AB17" s="138"/>
      <c r="AC17" s="137"/>
      <c r="AD17" s="138"/>
      <c r="AE17" s="65"/>
    </row>
    <row r="18" spans="2:31" ht="16.5" customHeight="1">
      <c r="B18" s="10">
        <v>15</v>
      </c>
      <c r="C18" s="117" t="s">
        <v>38</v>
      </c>
      <c r="D18" s="118" t="s">
        <v>11</v>
      </c>
      <c r="E18" s="134">
        <f t="shared" si="0"/>
        <v>510.625</v>
      </c>
      <c r="F18" s="118">
        <f t="shared" si="1"/>
        <v>545</v>
      </c>
      <c r="G18" s="118">
        <f t="shared" si="2"/>
        <v>469</v>
      </c>
      <c r="H18" s="136">
        <f t="shared" si="3"/>
        <v>4085</v>
      </c>
      <c r="I18" s="137">
        <v>501</v>
      </c>
      <c r="J18" s="110">
        <v>13</v>
      </c>
      <c r="K18" s="137">
        <v>536</v>
      </c>
      <c r="L18" s="110">
        <v>11</v>
      </c>
      <c r="M18" s="137">
        <v>505</v>
      </c>
      <c r="N18" s="110">
        <v>14</v>
      </c>
      <c r="O18" s="137">
        <v>545</v>
      </c>
      <c r="P18" s="110">
        <v>10</v>
      </c>
      <c r="Q18" s="137">
        <v>469</v>
      </c>
      <c r="R18" s="110">
        <v>12</v>
      </c>
      <c r="S18" s="137">
        <v>521</v>
      </c>
      <c r="T18" s="234">
        <v>11</v>
      </c>
      <c r="U18" s="137"/>
      <c r="V18" s="112"/>
      <c r="W18" s="137"/>
      <c r="X18" s="112"/>
      <c r="Y18" s="137">
        <v>521</v>
      </c>
      <c r="Z18" s="233">
        <v>5</v>
      </c>
      <c r="AA18" s="137">
        <v>487</v>
      </c>
      <c r="AB18" s="233">
        <v>6</v>
      </c>
      <c r="AC18" s="137"/>
      <c r="AD18" s="138"/>
      <c r="AE18" s="65"/>
    </row>
    <row r="19" spans="2:31" ht="16.5" customHeight="1">
      <c r="B19" s="10">
        <v>16</v>
      </c>
      <c r="C19" s="117" t="s">
        <v>36</v>
      </c>
      <c r="D19" s="118" t="s">
        <v>11</v>
      </c>
      <c r="E19" s="134">
        <f t="shared" si="0"/>
        <v>486</v>
      </c>
      <c r="F19" s="118">
        <f t="shared" si="1"/>
        <v>533</v>
      </c>
      <c r="G19" s="118">
        <f t="shared" si="2"/>
        <v>437</v>
      </c>
      <c r="H19" s="136">
        <f t="shared" si="3"/>
        <v>2916</v>
      </c>
      <c r="I19" s="137">
        <v>453</v>
      </c>
      <c r="J19" s="110">
        <v>15</v>
      </c>
      <c r="K19" s="137">
        <v>533</v>
      </c>
      <c r="L19" s="110">
        <v>13</v>
      </c>
      <c r="M19" s="137">
        <v>478</v>
      </c>
      <c r="N19" s="110">
        <v>15</v>
      </c>
      <c r="O19" s="137">
        <v>500</v>
      </c>
      <c r="P19" s="110">
        <v>13</v>
      </c>
      <c r="Q19" s="137"/>
      <c r="R19" s="112"/>
      <c r="S19" s="137"/>
      <c r="T19" s="138"/>
      <c r="U19" s="137"/>
      <c r="V19" s="112"/>
      <c r="W19" s="137"/>
      <c r="X19" s="112"/>
      <c r="Y19" s="137">
        <v>437</v>
      </c>
      <c r="Z19" s="233">
        <v>6</v>
      </c>
      <c r="AA19" s="137">
        <v>515</v>
      </c>
      <c r="AB19" s="233">
        <v>5</v>
      </c>
      <c r="AC19" s="137"/>
      <c r="AD19" s="138"/>
      <c r="AE19" s="65"/>
    </row>
    <row r="20" spans="2:31" ht="16.5" customHeight="1">
      <c r="B20" s="10">
        <v>17</v>
      </c>
      <c r="C20" s="117" t="s">
        <v>39</v>
      </c>
      <c r="D20" s="118" t="s">
        <v>20</v>
      </c>
      <c r="E20" s="134">
        <f t="shared" si="0"/>
        <v>478.75</v>
      </c>
      <c r="F20" s="118">
        <f t="shared" si="1"/>
        <v>500</v>
      </c>
      <c r="G20" s="118">
        <f t="shared" si="2"/>
        <v>457</v>
      </c>
      <c r="H20" s="136">
        <f t="shared" si="3"/>
        <v>1915</v>
      </c>
      <c r="I20" s="115">
        <v>467</v>
      </c>
      <c r="J20" s="110">
        <v>14</v>
      </c>
      <c r="K20" s="115">
        <v>500</v>
      </c>
      <c r="L20" s="110">
        <v>15</v>
      </c>
      <c r="M20" s="115"/>
      <c r="N20" s="112"/>
      <c r="O20" s="115">
        <v>457</v>
      </c>
      <c r="P20" s="110">
        <v>14</v>
      </c>
      <c r="Q20" s="115">
        <v>491</v>
      </c>
      <c r="R20" s="110">
        <v>11</v>
      </c>
      <c r="S20" s="115"/>
      <c r="T20" s="112"/>
      <c r="U20" s="115"/>
      <c r="V20" s="112"/>
      <c r="W20" s="115"/>
      <c r="X20" s="112"/>
      <c r="Y20" s="115"/>
      <c r="Z20" s="112"/>
      <c r="AA20" s="115"/>
      <c r="AB20" s="112"/>
      <c r="AC20" s="115"/>
      <c r="AD20" s="112"/>
      <c r="AE20" s="65"/>
    </row>
    <row r="21" spans="2:31" ht="16.5" customHeight="1">
      <c r="B21" s="10">
        <v>18</v>
      </c>
      <c r="C21" s="117"/>
      <c r="D21" s="118"/>
      <c r="E21" s="134" t="e">
        <f t="shared" si="0"/>
        <v>#DIV/0!</v>
      </c>
      <c r="F21" s="118">
        <f t="shared" si="1"/>
        <v>0</v>
      </c>
      <c r="G21" s="118">
        <f t="shared" si="2"/>
        <v>0</v>
      </c>
      <c r="H21" s="136">
        <f t="shared" si="3"/>
        <v>0</v>
      </c>
      <c r="I21" s="115" t="s">
        <v>12</v>
      </c>
      <c r="J21" s="112"/>
      <c r="K21" s="115"/>
      <c r="L21" s="112"/>
      <c r="M21" s="115"/>
      <c r="N21" s="112"/>
      <c r="O21" s="115"/>
      <c r="P21" s="112"/>
      <c r="Q21" s="115"/>
      <c r="R21" s="112"/>
      <c r="S21" s="115"/>
      <c r="T21" s="112"/>
      <c r="U21" s="115"/>
      <c r="V21" s="112"/>
      <c r="W21" s="115"/>
      <c r="X21" s="112"/>
      <c r="Y21" s="115"/>
      <c r="Z21" s="112"/>
      <c r="AA21" s="115"/>
      <c r="AB21" s="112"/>
      <c r="AC21" s="115"/>
      <c r="AD21" s="112"/>
      <c r="AE21" s="65"/>
    </row>
    <row r="22" spans="2:31" ht="16.5" customHeight="1" thickBot="1">
      <c r="B22" s="235">
        <v>19</v>
      </c>
      <c r="C22" s="125"/>
      <c r="D22" s="126"/>
      <c r="E22" s="127" t="e">
        <f t="shared" si="0"/>
        <v>#DIV/0!</v>
      </c>
      <c r="F22" s="126">
        <f t="shared" si="1"/>
        <v>0</v>
      </c>
      <c r="G22" s="126">
        <f t="shared" si="2"/>
        <v>0</v>
      </c>
      <c r="H22" s="139">
        <f t="shared" si="3"/>
        <v>0</v>
      </c>
      <c r="I22" s="131" t="s">
        <v>12</v>
      </c>
      <c r="J22" s="130"/>
      <c r="K22" s="131"/>
      <c r="L22" s="130"/>
      <c r="M22" s="131"/>
      <c r="N22" s="130"/>
      <c r="O22" s="131"/>
      <c r="P22" s="130"/>
      <c r="Q22" s="131"/>
      <c r="R22" s="130"/>
      <c r="S22" s="131"/>
      <c r="T22" s="130"/>
      <c r="U22" s="131"/>
      <c r="V22" s="130"/>
      <c r="W22" s="131"/>
      <c r="X22" s="130"/>
      <c r="Y22" s="131"/>
      <c r="Z22" s="130"/>
      <c r="AA22" s="131"/>
      <c r="AB22" s="130"/>
      <c r="AC22" s="131"/>
      <c r="AD22" s="130"/>
      <c r="AE22" s="65"/>
    </row>
    <row r="23" spans="2:31" ht="13.5" thickBot="1">
      <c r="B23" s="140" t="s">
        <v>12</v>
      </c>
      <c r="C23" s="7" t="s">
        <v>12</v>
      </c>
      <c r="D23" s="7"/>
      <c r="E23" s="13" t="s">
        <v>12</v>
      </c>
      <c r="F23" s="14" t="s">
        <v>12</v>
      </c>
      <c r="G23" s="14" t="s">
        <v>24</v>
      </c>
      <c r="H23" s="14" t="s">
        <v>12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8"/>
    </row>
    <row r="24" spans="3:21" ht="13.5" thickTop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4:20" ht="12.75">
      <c r="D25" s="15" t="s">
        <v>46</v>
      </c>
      <c r="E25" s="16" t="s">
        <v>47</v>
      </c>
      <c r="F25" s="16"/>
      <c r="G25" s="16"/>
      <c r="H25" s="16"/>
      <c r="I25" s="16"/>
      <c r="J25" s="16"/>
      <c r="K25" s="17"/>
      <c r="L25" s="18"/>
      <c r="M25" s="17"/>
      <c r="O25" s="26" t="s">
        <v>27</v>
      </c>
      <c r="P25" s="223" t="s">
        <v>25</v>
      </c>
      <c r="Q25" s="223"/>
      <c r="S25" s="256" t="s">
        <v>54</v>
      </c>
      <c r="T25" s="256"/>
    </row>
    <row r="26" spans="4:20" ht="12.75">
      <c r="D26" s="19" t="s">
        <v>48</v>
      </c>
      <c r="E26" s="20" t="s">
        <v>26</v>
      </c>
      <c r="F26" s="20"/>
      <c r="G26" s="20"/>
      <c r="H26" s="20"/>
      <c r="I26" s="20"/>
      <c r="J26" s="20"/>
      <c r="K26" s="20"/>
      <c r="L26" s="1"/>
      <c r="M26" s="21"/>
      <c r="P26" s="224" t="s">
        <v>29</v>
      </c>
      <c r="Q26" s="224"/>
      <c r="S26" s="260" t="s">
        <v>12</v>
      </c>
      <c r="T26" s="260"/>
    </row>
    <row r="27" spans="4:17" ht="12.75">
      <c r="D27" s="22" t="s">
        <v>49</v>
      </c>
      <c r="E27" s="23" t="s">
        <v>28</v>
      </c>
      <c r="F27" s="23"/>
      <c r="G27" s="23"/>
      <c r="H27" s="23"/>
      <c r="I27" s="23"/>
      <c r="J27" s="23"/>
      <c r="K27" s="23"/>
      <c r="L27" s="23"/>
      <c r="M27" s="24"/>
      <c r="P27"/>
      <c r="Q27" s="151"/>
    </row>
    <row r="28" ht="12.75">
      <c r="AC28" s="9" t="s">
        <v>12</v>
      </c>
    </row>
  </sheetData>
  <sheetProtection/>
  <mergeCells count="3">
    <mergeCell ref="B2:AD2"/>
    <mergeCell ref="S25:T25"/>
    <mergeCell ref="S26:T26"/>
  </mergeCells>
  <printOptions/>
  <pageMargins left="0" right="0" top="0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Herrmann</dc:creator>
  <cp:keywords/>
  <dc:description/>
  <cp:lastModifiedBy>Mike Herrmann</cp:lastModifiedBy>
  <cp:lastPrinted>2011-11-05T09:24:03Z</cp:lastPrinted>
  <dcterms:created xsi:type="dcterms:W3CDTF">2002-12-01T23:27:23Z</dcterms:created>
  <dcterms:modified xsi:type="dcterms:W3CDTF">2018-04-19T18:42:26Z</dcterms:modified>
  <cp:category/>
  <cp:version/>
  <cp:contentType/>
  <cp:contentStatus/>
</cp:coreProperties>
</file>